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Ateliér 5\A214-2025 Výtah čtyřlístek\"/>
    </mc:Choice>
  </mc:AlternateContent>
  <xr:revisionPtr revIDLastSave="0" documentId="8_{FCD37FB3-310A-42EC-BDA9-C49EC6E0E74B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Pol'!$A$1:$Y$140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30" i="12"/>
  <c r="G9" i="12"/>
  <c r="G8" i="12" s="1"/>
  <c r="I9" i="12"/>
  <c r="I8" i="12" s="1"/>
  <c r="K9" i="12"/>
  <c r="K8" i="12" s="1"/>
  <c r="M9" i="12"/>
  <c r="O9" i="12"/>
  <c r="O8" i="12" s="1"/>
  <c r="Q9" i="12"/>
  <c r="Q8" i="12" s="1"/>
  <c r="V9" i="12"/>
  <c r="G10" i="12"/>
  <c r="I10" i="12"/>
  <c r="K10" i="12"/>
  <c r="M10" i="12"/>
  <c r="O10" i="12"/>
  <c r="Q10" i="12"/>
  <c r="V10" i="12"/>
  <c r="V8" i="12" s="1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Q15" i="12"/>
  <c r="V15" i="12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G24" i="12"/>
  <c r="M24" i="12" s="1"/>
  <c r="M23" i="12" s="1"/>
  <c r="I24" i="12"/>
  <c r="I23" i="12" s="1"/>
  <c r="K24" i="12"/>
  <c r="K23" i="12" s="1"/>
  <c r="O24" i="12"/>
  <c r="Q24" i="12"/>
  <c r="V24" i="12"/>
  <c r="G26" i="12"/>
  <c r="I26" i="12"/>
  <c r="K26" i="12"/>
  <c r="M26" i="12"/>
  <c r="O26" i="12"/>
  <c r="O23" i="12" s="1"/>
  <c r="Q26" i="12"/>
  <c r="Q23" i="12" s="1"/>
  <c r="V26" i="12"/>
  <c r="V23" i="12" s="1"/>
  <c r="G30" i="12"/>
  <c r="G29" i="12" s="1"/>
  <c r="I30" i="12"/>
  <c r="I29" i="12" s="1"/>
  <c r="K30" i="12"/>
  <c r="K29" i="12" s="1"/>
  <c r="M30" i="12"/>
  <c r="O30" i="12"/>
  <c r="O29" i="12" s="1"/>
  <c r="Q30" i="12"/>
  <c r="Q29" i="12" s="1"/>
  <c r="V30" i="12"/>
  <c r="G33" i="12"/>
  <c r="I33" i="12"/>
  <c r="K33" i="12"/>
  <c r="M33" i="12"/>
  <c r="O33" i="12"/>
  <c r="Q33" i="12"/>
  <c r="V33" i="12"/>
  <c r="V29" i="12" s="1"/>
  <c r="G35" i="12"/>
  <c r="M35" i="12" s="1"/>
  <c r="I35" i="12"/>
  <c r="K35" i="12"/>
  <c r="O35" i="12"/>
  <c r="Q35" i="12"/>
  <c r="V35" i="12"/>
  <c r="G36" i="12"/>
  <c r="I36" i="12"/>
  <c r="K36" i="12"/>
  <c r="M36" i="12"/>
  <c r="O36" i="12"/>
  <c r="Q36" i="12"/>
  <c r="V36" i="12"/>
  <c r="G38" i="12"/>
  <c r="M38" i="12" s="1"/>
  <c r="I38" i="12"/>
  <c r="K38" i="12"/>
  <c r="O38" i="12"/>
  <c r="Q38" i="12"/>
  <c r="V38" i="12"/>
  <c r="G40" i="12"/>
  <c r="O40" i="12"/>
  <c r="G41" i="12"/>
  <c r="I41" i="12"/>
  <c r="K41" i="12"/>
  <c r="M41" i="12"/>
  <c r="O41" i="12"/>
  <c r="Q41" i="12"/>
  <c r="Q40" i="12" s="1"/>
  <c r="V41" i="12"/>
  <c r="V40" i="12" s="1"/>
  <c r="G45" i="12"/>
  <c r="I45" i="12"/>
  <c r="I40" i="12" s="1"/>
  <c r="K45" i="12"/>
  <c r="K40" i="12" s="1"/>
  <c r="M45" i="12"/>
  <c r="M40" i="12" s="1"/>
  <c r="O45" i="12"/>
  <c r="Q45" i="12"/>
  <c r="V45" i="12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G54" i="12"/>
  <c r="I54" i="12"/>
  <c r="Q54" i="12"/>
  <c r="G55" i="12"/>
  <c r="I55" i="12"/>
  <c r="K55" i="12"/>
  <c r="M55" i="12"/>
  <c r="O55" i="12"/>
  <c r="Q55" i="12"/>
  <c r="V55" i="12"/>
  <c r="V54" i="12" s="1"/>
  <c r="G57" i="12"/>
  <c r="I57" i="12"/>
  <c r="K57" i="12"/>
  <c r="K54" i="12" s="1"/>
  <c r="M57" i="12"/>
  <c r="M54" i="12" s="1"/>
  <c r="O57" i="12"/>
  <c r="O54" i="12" s="1"/>
  <c r="Q57" i="12"/>
  <c r="V57" i="12"/>
  <c r="G59" i="12"/>
  <c r="I59" i="12"/>
  <c r="K59" i="12"/>
  <c r="M59" i="12"/>
  <c r="O59" i="12"/>
  <c r="Q59" i="12"/>
  <c r="V59" i="12"/>
  <c r="G62" i="12"/>
  <c r="I62" i="12"/>
  <c r="G63" i="12"/>
  <c r="I63" i="12"/>
  <c r="K63" i="12"/>
  <c r="K62" i="12" s="1"/>
  <c r="M63" i="12"/>
  <c r="M62" i="12" s="1"/>
  <c r="O63" i="12"/>
  <c r="O62" i="12" s="1"/>
  <c r="Q63" i="12"/>
  <c r="Q62" i="12" s="1"/>
  <c r="V63" i="12"/>
  <c r="V62" i="12" s="1"/>
  <c r="G65" i="12"/>
  <c r="G66" i="12"/>
  <c r="I66" i="12"/>
  <c r="I65" i="12" s="1"/>
  <c r="K66" i="12"/>
  <c r="K65" i="12" s="1"/>
  <c r="M66" i="12"/>
  <c r="O66" i="12"/>
  <c r="O65" i="12" s="1"/>
  <c r="Q66" i="12"/>
  <c r="Q65" i="12" s="1"/>
  <c r="V66" i="12"/>
  <c r="G69" i="12"/>
  <c r="I69" i="12"/>
  <c r="K69" i="12"/>
  <c r="M69" i="12"/>
  <c r="O69" i="12"/>
  <c r="Q69" i="12"/>
  <c r="V69" i="12"/>
  <c r="G71" i="12"/>
  <c r="I71" i="12"/>
  <c r="K71" i="12"/>
  <c r="M71" i="12"/>
  <c r="O71" i="12"/>
  <c r="Q71" i="12"/>
  <c r="V71" i="12"/>
  <c r="G72" i="12"/>
  <c r="I72" i="12"/>
  <c r="K72" i="12"/>
  <c r="M72" i="12"/>
  <c r="O72" i="12"/>
  <c r="Q72" i="12"/>
  <c r="V72" i="12"/>
  <c r="V65" i="12" s="1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Q75" i="12"/>
  <c r="V75" i="12"/>
  <c r="G76" i="12"/>
  <c r="G75" i="12" s="1"/>
  <c r="I76" i="12"/>
  <c r="I75" i="12" s="1"/>
  <c r="K76" i="12"/>
  <c r="K75" i="12" s="1"/>
  <c r="M76" i="12"/>
  <c r="M75" i="12" s="1"/>
  <c r="O76" i="12"/>
  <c r="O75" i="12" s="1"/>
  <c r="Q76" i="12"/>
  <c r="V76" i="12"/>
  <c r="O78" i="12"/>
  <c r="G79" i="12"/>
  <c r="M79" i="12" s="1"/>
  <c r="I79" i="12"/>
  <c r="I78" i="12" s="1"/>
  <c r="K79" i="12"/>
  <c r="K78" i="12" s="1"/>
  <c r="O79" i="12"/>
  <c r="Q79" i="12"/>
  <c r="V79" i="12"/>
  <c r="G83" i="12"/>
  <c r="I83" i="12"/>
  <c r="K83" i="12"/>
  <c r="M83" i="12"/>
  <c r="O83" i="12"/>
  <c r="Q83" i="12"/>
  <c r="Q78" i="12" s="1"/>
  <c r="V83" i="12"/>
  <c r="V78" i="12" s="1"/>
  <c r="G85" i="12"/>
  <c r="M85" i="12" s="1"/>
  <c r="I85" i="12"/>
  <c r="K85" i="12"/>
  <c r="O85" i="12"/>
  <c r="Q85" i="12"/>
  <c r="V85" i="12"/>
  <c r="G87" i="12"/>
  <c r="I87" i="12"/>
  <c r="K87" i="12"/>
  <c r="M87" i="12"/>
  <c r="O87" i="12"/>
  <c r="Q87" i="12"/>
  <c r="V87" i="12"/>
  <c r="G92" i="12"/>
  <c r="I92" i="12"/>
  <c r="K92" i="12"/>
  <c r="M92" i="12"/>
  <c r="O92" i="12"/>
  <c r="Q92" i="12"/>
  <c r="V92" i="12"/>
  <c r="G94" i="12"/>
  <c r="I94" i="12"/>
  <c r="K94" i="12"/>
  <c r="M94" i="12"/>
  <c r="O94" i="12"/>
  <c r="Q94" i="12"/>
  <c r="V94" i="12"/>
  <c r="K96" i="12"/>
  <c r="O96" i="12"/>
  <c r="V96" i="12"/>
  <c r="G97" i="12"/>
  <c r="M97" i="12" s="1"/>
  <c r="M96" i="12" s="1"/>
  <c r="I97" i="12"/>
  <c r="I96" i="12" s="1"/>
  <c r="K97" i="12"/>
  <c r="O97" i="12"/>
  <c r="Q97" i="12"/>
  <c r="Q96" i="12" s="1"/>
  <c r="V97" i="12"/>
  <c r="G98" i="12"/>
  <c r="I98" i="12"/>
  <c r="Q98" i="12"/>
  <c r="V98" i="12"/>
  <c r="G99" i="12"/>
  <c r="I99" i="12"/>
  <c r="K99" i="12"/>
  <c r="M99" i="12"/>
  <c r="M98" i="12" s="1"/>
  <c r="O99" i="12"/>
  <c r="Q99" i="12"/>
  <c r="V99" i="12"/>
  <c r="G100" i="12"/>
  <c r="I100" i="12"/>
  <c r="K100" i="12"/>
  <c r="K98" i="12" s="1"/>
  <c r="M100" i="12"/>
  <c r="O100" i="12"/>
  <c r="O98" i="12" s="1"/>
  <c r="Q100" i="12"/>
  <c r="V100" i="12"/>
  <c r="G101" i="12"/>
  <c r="I101" i="12"/>
  <c r="K101" i="12"/>
  <c r="M101" i="12"/>
  <c r="O101" i="12"/>
  <c r="Q101" i="12"/>
  <c r="V101" i="12"/>
  <c r="G103" i="12"/>
  <c r="I103" i="12"/>
  <c r="K103" i="12"/>
  <c r="G104" i="12"/>
  <c r="I104" i="12"/>
  <c r="K104" i="12"/>
  <c r="M104" i="12"/>
  <c r="M103" i="12" s="1"/>
  <c r="O104" i="12"/>
  <c r="O103" i="12" s="1"/>
  <c r="Q104" i="12"/>
  <c r="Q103" i="12" s="1"/>
  <c r="V104" i="12"/>
  <c r="V103" i="12" s="1"/>
  <c r="G105" i="12"/>
  <c r="G106" i="12"/>
  <c r="I106" i="12"/>
  <c r="I105" i="12" s="1"/>
  <c r="K106" i="12"/>
  <c r="K105" i="12" s="1"/>
  <c r="M106" i="12"/>
  <c r="O106" i="12"/>
  <c r="O105" i="12" s="1"/>
  <c r="Q106" i="12"/>
  <c r="Q105" i="12" s="1"/>
  <c r="V106" i="12"/>
  <c r="G109" i="12"/>
  <c r="I109" i="12"/>
  <c r="K109" i="12"/>
  <c r="M109" i="12"/>
  <c r="O109" i="12"/>
  <c r="Q109" i="12"/>
  <c r="V109" i="12"/>
  <c r="G111" i="12"/>
  <c r="I111" i="12"/>
  <c r="K111" i="12"/>
  <c r="M111" i="12"/>
  <c r="O111" i="12"/>
  <c r="Q111" i="12"/>
  <c r="V111" i="12"/>
  <c r="G115" i="12"/>
  <c r="I115" i="12"/>
  <c r="K115" i="12"/>
  <c r="M115" i="12"/>
  <c r="O115" i="12"/>
  <c r="Q115" i="12"/>
  <c r="V115" i="12"/>
  <c r="V105" i="12" s="1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I119" i="12"/>
  <c r="K119" i="12"/>
  <c r="M119" i="12"/>
  <c r="O119" i="12"/>
  <c r="Q119" i="12"/>
  <c r="V119" i="12"/>
  <c r="G120" i="12"/>
  <c r="O120" i="12"/>
  <c r="G121" i="12"/>
  <c r="I121" i="12"/>
  <c r="K121" i="12"/>
  <c r="M121" i="12"/>
  <c r="O121" i="12"/>
  <c r="Q121" i="12"/>
  <c r="Q120" i="12" s="1"/>
  <c r="V121" i="12"/>
  <c r="V120" i="12" s="1"/>
  <c r="G125" i="12"/>
  <c r="M125" i="12" s="1"/>
  <c r="M120" i="12" s="1"/>
  <c r="I125" i="12"/>
  <c r="I120" i="12" s="1"/>
  <c r="K125" i="12"/>
  <c r="K120" i="12" s="1"/>
  <c r="O125" i="12"/>
  <c r="Q125" i="12"/>
  <c r="V125" i="12"/>
  <c r="AE130" i="12"/>
  <c r="I20" i="1"/>
  <c r="I19" i="1"/>
  <c r="I18" i="1"/>
  <c r="I17" i="1"/>
  <c r="I16" i="1"/>
  <c r="F42" i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I63" i="1" l="1"/>
  <c r="J62" i="1" s="1"/>
  <c r="J58" i="1"/>
  <c r="J60" i="1"/>
  <c r="J57" i="1"/>
  <c r="J56" i="1"/>
  <c r="J51" i="1"/>
  <c r="J49" i="1"/>
  <c r="J50" i="1"/>
  <c r="J52" i="1"/>
  <c r="J53" i="1"/>
  <c r="J54" i="1"/>
  <c r="J55" i="1"/>
  <c r="J61" i="1"/>
  <c r="G26" i="1"/>
  <c r="A26" i="1"/>
  <c r="G28" i="1"/>
  <c r="G23" i="1"/>
  <c r="M29" i="12"/>
  <c r="M78" i="12"/>
  <c r="M65" i="12"/>
  <c r="M8" i="12"/>
  <c r="M105" i="12"/>
  <c r="G96" i="12"/>
  <c r="G23" i="12"/>
  <c r="G78" i="12"/>
  <c r="AF130" i="12"/>
  <c r="I21" i="1"/>
  <c r="I39" i="1"/>
  <c r="I42" i="1" s="1"/>
  <c r="J40" i="1" s="1"/>
  <c r="J59" i="1" l="1"/>
  <c r="J63" i="1"/>
  <c r="A23" i="1"/>
  <c r="J39" i="1"/>
  <c r="J42" i="1" s="1"/>
  <c r="J41" i="1"/>
  <c r="A24" i="1" l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2995A685-1FF3-477F-AB61-407FC06A708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22C6215-236C-4736-ABF3-7ED13F9E452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<sst xmlns="http://schemas.openxmlformats.org/spreadsheetml/2006/main" count="737" uniqueCount="289">
  <si>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</si>
  <si>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</si>
  <si>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</si>
  <si>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</si>
  <si>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</si>
  <si>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</si>
  <si>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</si>
  <si>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</si>
  <si>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</si>
  <si>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</si>
  <si>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</si>
  <si>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</si>
  <si>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</si>
  <si>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</si>
  <si>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</si>
  <si>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</si>
  <si>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</si>
  <si>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</si>
  <si>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</si>
  <si>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</si>
  <si>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</si>
  <si>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</si>
  <si>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</si>
  <si>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</si>
  <si>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</si>
  <si>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</si>
  <si>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</si>
  <si>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</si>
  <si>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</si>
  <si>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</si>
  <si>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</si>
  <si>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</si>
  <si>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</si>
  <si>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</si>
  <si>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</si>
  <si>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</si>
  <si>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</si>
  <si>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</si>
  <si>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</si>
  <si>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</si>
  <si>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</si>
  <si>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</si>
  <si>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</si>
  <si>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</si>
  <si>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Architektonicko-tavební řešení</t>
  </si>
  <si>
    <t>01</t>
  </si>
  <si>
    <t>Odstranění výtahu na ul. Thomayerova 1338/11</t>
  </si>
  <si>
    <t>Objekt:</t>
  </si>
  <si>
    <t>Rozpočet:</t>
  </si>
  <si>
    <t>A214-2025</t>
  </si>
  <si>
    <t>Chráněné bydlení Čtyřlístek, Ostrava - Vítkovice</t>
  </si>
  <si>
    <t>Stavba</t>
  </si>
  <si>
    <t>Celkem za stavbu</t>
  </si>
  <si>
    <t>CZK</t>
  </si>
  <si>
    <t>Rekapitulace dílů</t>
  </si>
  <si>
    <t>Typ dílu</t>
  </si>
  <si>
    <t>Zemní práce</t>
  </si>
  <si>
    <t>3</t>
  </si>
  <si>
    <t>Svislé a kompletní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</si>
  <si>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</si>
  <si>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</si>
  <si>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</si>
  <si>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</si>
  <si>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</si>
  <si>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</si>
  <si>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</si>
  <si>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</si>
  <si>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</si>
  <si>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</si>
  <si>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</si>
  <si>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</si>
  <si>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</si>
  <si>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</si>
  <si>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</si>
  <si>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</si>
  <si>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</si>
  <si>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</si>
  <si>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</si>
  <si>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</si>
  <si>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</si>
  <si>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</si>
  <si>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</si>
  <si>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</si>
  <si>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</si>
  <si>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</si>
  <si>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</si>
  <si>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</si>
  <si>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</si>
  <si>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</si>
  <si>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</si>
  <si>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</si>
  <si>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</si>
  <si>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</si>
  <si>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</si>
  <si>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</si>
  <si>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</si>
  <si>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</si>
  <si>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</si>
  <si>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</si>
  <si>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</si>
  <si>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</si>
  <si>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</si>
  <si>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</si>
  <si>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</si>
  <si>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</si>
  <si>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</si>
  <si>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</si>
  <si>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</si>
  <si>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</si>
  <si>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</si>
  <si>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</si>
  <si>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</si>
  <si>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113106121R00</t>
  </si>
  <si>
    <t>Rozebrání dlažeb z betonových dlaždic na sucho</t>
  </si>
  <si>
    <t>m2</t>
  </si>
  <si>
    <t>RTS 25/ I</t>
  </si>
  <si>
    <t>Práce</t>
  </si>
  <si>
    <t>Běžná</t>
  </si>
  <si>
    <t>POL1_</t>
  </si>
  <si>
    <t>113106231R00</t>
  </si>
  <si>
    <t>Rozebrání dlažeb ze zámkové dlažby v kamenivu</t>
  </si>
  <si>
    <t>113231223R00</t>
  </si>
  <si>
    <t>Bourání odvodňovacího žlabu</t>
  </si>
  <si>
    <t>m</t>
  </si>
  <si>
    <t>včetně betonového lože</t>
  </si>
  <si>
    <t>POP</t>
  </si>
  <si>
    <t>139601102R00</t>
  </si>
  <si>
    <t>Ruční výkop jam, rýh a šachet v hornině tř. 3</t>
  </si>
  <si>
    <t>m3</t>
  </si>
  <si>
    <t>4,8*4,8*1,4-2,2*2,2*1,4</t>
  </si>
  <si>
    <t>VV</t>
  </si>
  <si>
    <t>174101101R00</t>
  </si>
  <si>
    <t>Zásyp jam, rýh, šachet se zhutněním</t>
  </si>
  <si>
    <t>včetně strojního přemístění materiálu pro zásyp ze vzdálenosti do 10 m od okraje zásypu</t>
  </si>
  <si>
    <t>4,8*4,8*1,2</t>
  </si>
  <si>
    <t>181006113R00</t>
  </si>
  <si>
    <t>Rozprostření zemin v rov./sklonu 1:5, tl. do 20 cm</t>
  </si>
  <si>
    <t>180400020RA0</t>
  </si>
  <si>
    <t>Založení trávníku parkového v rovině s dodáním osiva</t>
  </si>
  <si>
    <t>Součtová</t>
  </si>
  <si>
    <t>Agregovaná položka</t>
  </si>
  <si>
    <t>POL2_</t>
  </si>
  <si>
    <t>5832011R</t>
  </si>
  <si>
    <t>Zemina zahradní</t>
  </si>
  <si>
    <t>t</t>
  </si>
  <si>
    <t>SPCM</t>
  </si>
  <si>
    <t>Specifikace</t>
  </si>
  <si>
    <t>POL3_</t>
  </si>
  <si>
    <t>(27,648-25,48)*1,7</t>
  </si>
  <si>
    <t>5*0,2*1,7</t>
  </si>
  <si>
    <t>310271625R00</t>
  </si>
  <si>
    <t>Zazdívka otvorů do 4 m2, pórobet.tvárnice, tl.25cm</t>
  </si>
  <si>
    <t>1,08*2,15*0,25*3</t>
  </si>
  <si>
    <t>311941111R00</t>
  </si>
  <si>
    <t xml:space="preserve">Připojení zdí ke stávající konstrukci </t>
  </si>
  <si>
    <t>Včetně dodávky kotev i spojovacího materiálu.</t>
  </si>
  <si>
    <t>2,15*3*2</t>
  </si>
  <si>
    <t>564851111R00</t>
  </si>
  <si>
    <t>Podklad ze štěrkodrti po zhutnění tloušťky 15 cm</t>
  </si>
  <si>
    <t>doplnění zámkové dlažby : 3,34*3,24</t>
  </si>
  <si>
    <t>doplnění okapového chodníku : 1,2*0,3</t>
  </si>
  <si>
    <t>596215021R00</t>
  </si>
  <si>
    <t>Kladení zámkové dlažby tl. 6 cm do drtě tl. 4 cm</t>
  </si>
  <si>
    <t>596291111R00</t>
  </si>
  <si>
    <t>Řezání zámkové dlažby tl. 60 mm</t>
  </si>
  <si>
    <t>596811111RT4</t>
  </si>
  <si>
    <t>Kladení dlaždic kom.pro pěší, lože z kameniva těž. včetně dlaždic betonových 50/50/5 cm</t>
  </si>
  <si>
    <t>59245110R</t>
  </si>
  <si>
    <t>Dlažba betonová skladebná  tl. 60 mm, přírodní</t>
  </si>
  <si>
    <t>10,8216*1,07</t>
  </si>
  <si>
    <t>602011141RT3</t>
  </si>
  <si>
    <t>Omítka na stěnách štuková vápenná vnitřní, ručně tloušťka vrstvy 4 mm</t>
  </si>
  <si>
    <t>1,08*2,15*3</t>
  </si>
  <si>
    <t>0,35*2,15*6</t>
  </si>
  <si>
    <t>1,08*0,35*3</t>
  </si>
  <si>
    <t>602031101R00</t>
  </si>
  <si>
    <t xml:space="preserve">Přilnavostní a penetrační nátěr stěn </t>
  </si>
  <si>
    <t>612473185R00</t>
  </si>
  <si>
    <t>Příplatek za zabudované rohové lišty v ploše stěn</t>
  </si>
  <si>
    <t>612481211RT2</t>
  </si>
  <si>
    <t xml:space="preserve">Montáž výztužné sítě (perlinky) do stěrky - vnitřní stěny včetně výztužné sítě a stěrkového tmelu </t>
  </si>
  <si>
    <t>622323041R00</t>
  </si>
  <si>
    <t xml:space="preserve">Penetrace podkladu </t>
  </si>
  <si>
    <t>pod KZS : 24,3</t>
  </si>
  <si>
    <t>622311132RT3</t>
  </si>
  <si>
    <t>Zateplovací systém, fasáda, EPS F, tl. 100 mm s omítkou SilikonTop K2, lepidlo ProContact</t>
  </si>
  <si>
    <t>vč. D+M systémových lišt</t>
  </si>
  <si>
    <t>622412213RT2</t>
  </si>
  <si>
    <t>Nátěr stěn vnějších, slož. 1-2 , silikonový odstín viz stávající</t>
  </si>
  <si>
    <t>včetně penetrace podkladu</t>
  </si>
  <si>
    <t>30</t>
  </si>
  <si>
    <t>63-001.RXX</t>
  </si>
  <si>
    <t>Oprava podlahy po vybouraných výtahových dveří</t>
  </si>
  <si>
    <t>Vlastní</t>
  </si>
  <si>
    <t>Indiv</t>
  </si>
  <si>
    <t>1,08*3</t>
  </si>
  <si>
    <t>941941031R00</t>
  </si>
  <si>
    <t>Montáž lešení lehkého řadového s podlahami, š. do 1 m, výšky do 10 m</t>
  </si>
  <si>
    <t>Včetně kotvení lešení.</t>
  </si>
  <si>
    <t>3*11</t>
  </si>
  <si>
    <t>941941191R00</t>
  </si>
  <si>
    <t>Příplatek za použití lešení lehkého řadového s podlahami, š. do 1 m, výšky do 10 m</t>
  </si>
  <si>
    <t>33*2</t>
  </si>
  <si>
    <t>941941831R00</t>
  </si>
  <si>
    <t>Demontáž lešení lehkého řadového s podlahami, š. do 1 m, výšky do 10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</si>
  <si>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</si>
  <si>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</si>
  <si>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</si>
  <si>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</si>
  <si>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</si>
  <si>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</si>
  <si>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952901111R00</t>
  </si>
  <si>
    <t>Vyčištění budov o výšce podlaží do 4 m</t>
  </si>
  <si>
    <t>3*3</t>
  </si>
  <si>
    <t>961055111R00</t>
  </si>
  <si>
    <t>Bourání základů železobetonových</t>
  </si>
  <si>
    <t>"7" : 2,22*2,2*0,49</t>
  </si>
  <si>
    <t>2,22*1,2*0,3*2</t>
  </si>
  <si>
    <t>1,6*1,2*0,3</t>
  </si>
  <si>
    <t>968071125R00</t>
  </si>
  <si>
    <t>Vyvěšení, zavěšení kovových křídel dveří pl. 2 m2</t>
  </si>
  <si>
    <t>kus</t>
  </si>
  <si>
    <t>"2" : 3</t>
  </si>
  <si>
    <t>968072455R00</t>
  </si>
  <si>
    <t>Vybourání kovových dveřních zárubní pl. do 2 m2</t>
  </si>
  <si>
    <t>dveře do výtahu : 1,08*2,15*3</t>
  </si>
  <si>
    <t>96-001.RXX</t>
  </si>
  <si>
    <t>Demontáž ocelovo-prosklené šachty výtahu (1,74 x 1,98 x 12,2 m) vč. zastřešení a kabiny vč. odvozu a likvidace na skládce</t>
  </si>
  <si>
    <t>soub</t>
  </si>
  <si>
    <t>obestavěný prostor 50,4 m3</t>
  </si>
  <si>
    <t/>
  </si>
  <si>
    <t>Položka rovněž zahrnuje pomocné lešení, plošinu popř. jeřáb - dle zvolené technologie zhotovitele.</t>
  </si>
  <si>
    <t>"1" : 1</t>
  </si>
  <si>
    <t>96-002.RXX</t>
  </si>
  <si>
    <t>Demontáž stříšky nad vstupem do výtahu (cca 2 m2) vč. odvozu a likvidace na skládce</t>
  </si>
  <si>
    <t>"6" : 1</t>
  </si>
  <si>
    <t>96-003.RXX</t>
  </si>
  <si>
    <t>Demontáž hydraulického zařízení vč. odvozu a likvidace na skládce</t>
  </si>
  <si>
    <t>"8" : 1</t>
  </si>
  <si>
    <t>999281108R00</t>
  </si>
  <si>
    <t>Přesun hmot pro opravy a údržbu do výšky 12 m</t>
  </si>
  <si>
    <t>Přesun hmot</t>
  </si>
  <si>
    <t>POL7_</t>
  </si>
  <si>
    <t>784191101R00</t>
  </si>
  <si>
    <t>Penetrace podkladu univerzální 1x</t>
  </si>
  <si>
    <t>784195212R00</t>
  </si>
  <si>
    <t>Malba, bílá, bez penetrace, 2 x</t>
  </si>
  <si>
    <t>784011222RT2</t>
  </si>
  <si>
    <t>Zakrytí podlah, včetně odstranění včetně papírové lepenky</t>
  </si>
  <si>
    <t>M21-001.RXX</t>
  </si>
  <si>
    <t>Odpojení výtahu od elektroinstalace vč. zaslepení</t>
  </si>
  <si>
    <t>979990107R00</t>
  </si>
  <si>
    <t xml:space="preserve">Poplatek za uložení suti - směs </t>
  </si>
  <si>
    <t>Odkaz na dem. hmot. položky pořadí 32 : 0,00000</t>
  </si>
  <si>
    <t>Odkaz na dem. hmot. položky pořadí 33 : 0,52942</t>
  </si>
  <si>
    <t>979999979R00</t>
  </si>
  <si>
    <t>Poplatek za recyklaci, beton silně vyztužený, kusovost do 1600 cm2 (skup.170101)</t>
  </si>
  <si>
    <t>Odkaz na dem. hmot. položky pořadí 31 : 10,96214</t>
  </si>
  <si>
    <t>979999981R00</t>
  </si>
  <si>
    <t>Poplatek za recyklaci betonu kusovost do 1600 cm2, čistý (skup.170101)</t>
  </si>
  <si>
    <t>Odkaz na dem. hmot. položky pořadí 1 : 0,05520</t>
  </si>
  <si>
    <t>Odkaz na dem. hmot. položky pořadí 2 : 1,35000</t>
  </si>
  <si>
    <t>Odkaz na dem. hmot. položky pořadí 3 : 1,29094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</si>
  <si>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</si>
  <si>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</si>
  <si>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</si>
  <si>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</si>
  <si>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</si>
  <si>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</si>
  <si>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</si>
  <si>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</si>
  <si>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</si>
  <si>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</si>
  <si>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</si>
  <si>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</si>
  <si>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</si>
  <si>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</si>
  <si>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</si>
  <si>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</si>
  <si>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</si>
  <si>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Vč. zabezpeční staveniště proti vniknutí cizích osob.</t>
  </si>
  <si>
    <t>005124010R</t>
  </si>
  <si>
    <t>Koordinační a kompletační činnost</t>
  </si>
  <si>
    <t>Koordinace stavebních a technologických dodávek stavby.</t>
  </si>
  <si>
    <t>Kompletační činoost ( revize, zkoušky, vytýččení inženýrských sítí, úklid, dodržování BOZP aj.)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</si>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</sst>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4" fontId="7" fillId="3" borderId="39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E3" sqref="E3:J3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3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3">
      <c r="A4" s="111">
        <v>4777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3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3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3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3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SUMIF(F49:F62,A16,I49:I62)+SUMIF(F49:F62,"PSU",I49:I62)</f>
        <v>461738.70000000007</v>
      </c>
      <c r="J16" s="85"/>
    </row>
    <row r="17" spans="1:10" ht="23.25" customHeight="1" x14ac:dyDescent="0.3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SUMIF(F49:F62,A17,I49:I62)</f>
        <v>1789.8</v>
      </c>
      <c r="J17" s="85"/>
    </row>
    <row r="18" spans="1:10" ht="23.25" customHeight="1" x14ac:dyDescent="0.3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SUMIF(F49:F62,A18,I49:I62)</f>
        <v>10000</v>
      </c>
      <c r="J18" s="85"/>
    </row>
    <row r="19" spans="1:10" ht="23.25" customHeight="1" x14ac:dyDescent="0.3">
      <c r="A19" s="196" t="s">
        <v>82</v>
      </c>
      <c r="B19" s="38" t="s">
        <v>29</v>
      </c>
      <c r="C19" s="62"/>
      <c r="D19" s="63"/>
      <c r="E19" s="83"/>
      <c r="F19" s="84"/>
      <c r="G19" s="83"/>
      <c r="H19" s="84"/>
      <c r="I19" s="83">
        <f>SUMIF(F49:F62,A19,I49:I62)</f>
        <v>20835.25</v>
      </c>
      <c r="J19" s="85"/>
    </row>
    <row r="20" spans="1:10" ht="23.25" customHeight="1" x14ac:dyDescent="0.3">
      <c r="A20" s="196" t="s">
        <v>83</v>
      </c>
      <c r="B20" s="38" t="s">
        <v>30</v>
      </c>
      <c r="C20" s="62"/>
      <c r="D20" s="63"/>
      <c r="E20" s="83"/>
      <c r="F20" s="84"/>
      <c r="G20" s="83"/>
      <c r="H20" s="84"/>
      <c r="I20" s="83">
        <f>SUMIF(F49:F62,A20,I49:I62)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494363.75000000006</v>
      </c>
      <c r="J21" s="102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>
        <f>ZakladDPHZakl*SazbaDPH2/100</f>
        <v>103816.38750000001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494363.75000000006</v>
      </c>
      <c r="H25" s="101"/>
      <c r="I25" s="101"/>
      <c r="J25" s="40" t="str">
        <f t="shared" si="0"/>
        <v>CZK</v>
      </c>
    </row>
    <row r="26" spans="1:10" ht="23.25" customHeight="1" x14ac:dyDescent="0.3">
      <c r="A26" s="2">
        <f>(A25-INT(A25))*100</f>
        <v>38.750000001164153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103816.38750000001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598180.13750000007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494363.75000000006</v>
      </c>
      <c r="H28" s="170"/>
      <c r="I28" s="170"/>
      <c r="J28" s="171" t="str">
        <f t="shared" si="0"/>
        <v>CZK</v>
      </c>
    </row>
    <row r="29" spans="1:10" ht="27.75" customHeight="1" thickBot="1" x14ac:dyDescent="0.35">
      <c r="A29" s="2">
        <f>(A27-INT(A27))*100</f>
        <v>13.750000006984919</v>
      </c>
      <c r="B29" s="165" t="s">
        <v>37</v>
      </c>
      <c r="C29" s="172"/>
      <c r="D29" s="172"/>
      <c r="E29" s="172"/>
      <c r="F29" s="173"/>
      <c r="G29" s="169">
        <f>A27</f>
        <v>598180.13750000007</v>
      </c>
      <c r="H29" s="169"/>
      <c r="I29" s="169"/>
      <c r="J29" s="174" t="s">
        <v>53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3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3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3">
      <c r="A39" s="136">
        <v>1</v>
      </c>
      <c r="B39" s="146" t="s">
        <v>51</v>
      </c>
      <c r="C39" s="147"/>
      <c r="D39" s="147"/>
      <c r="E39" s="147"/>
      <c r="F39" s="148">
        <f>'01 1 Pol'!AE130</f>
        <v>0</v>
      </c>
      <c r="G39" s="149">
        <f>'01 1 Pol'!AF130</f>
        <v>494363.75000000006</v>
      </c>
      <c r="H39" s="150">
        <f>(F39*SazbaDPH1/100)+(G39*SazbaDPH2/100)</f>
        <v>103816.38750000001</v>
      </c>
      <c r="I39" s="150">
        <f>F39+G39+H39</f>
        <v>598180.13750000007</v>
      </c>
      <c r="J39" s="151">
        <f>IF(_xlfn.SINGLE(CenaCelkemVypocet)=0,"",I39/_xlfn.SINGLE(CenaCelkemVypocet)*100)</f>
        <v>100</v>
      </c>
    </row>
    <row r="40" spans="1:10" ht="25.5" hidden="1" customHeight="1" x14ac:dyDescent="0.3">
      <c r="A40" s="136">
        <v>2</v>
      </c>
      <c r="B40" s="152" t="s">
        <v>45</v>
      </c>
      <c r="C40" s="153" t="s">
        <v>46</v>
      </c>
      <c r="D40" s="153"/>
      <c r="E40" s="153"/>
      <c r="F40" s="154">
        <f>'01 1 Pol'!AE130</f>
        <v>0</v>
      </c>
      <c r="G40" s="155">
        <f>'01 1 Pol'!AF130</f>
        <v>494363.75000000006</v>
      </c>
      <c r="H40" s="155">
        <f>(F40*SazbaDPH1/100)+(G40*SazbaDPH2/100)</f>
        <v>103816.38750000001</v>
      </c>
      <c r="I40" s="155">
        <f>F40+G40+H40</f>
        <v>598180.13750000007</v>
      </c>
      <c r="J40" s="156">
        <f>IF(_xlfn.SINGLE(CenaCelkemVypocet)=0,"",I40/_xlfn.SINGLE(CenaCelkemVypocet)*100)</f>
        <v>100</v>
      </c>
    </row>
    <row r="41" spans="1:10" ht="25.5" hidden="1" customHeight="1" x14ac:dyDescent="0.3">
      <c r="A41" s="136">
        <v>3</v>
      </c>
      <c r="B41" s="157" t="s">
        <v>43</v>
      </c>
      <c r="C41" s="147" t="s">
        <v>44</v>
      </c>
      <c r="D41" s="147"/>
      <c r="E41" s="147"/>
      <c r="F41" s="158">
        <f>'01 1 Pol'!AE130</f>
        <v>0</v>
      </c>
      <c r="G41" s="150">
        <f>'01 1 Pol'!AF130</f>
        <v>494363.75000000006</v>
      </c>
      <c r="H41" s="150">
        <f>(F41*SazbaDPH1/100)+(G41*SazbaDPH2/100)</f>
        <v>103816.38750000001</v>
      </c>
      <c r="I41" s="150">
        <f>F41+G41+H41</f>
        <v>598180.13750000007</v>
      </c>
      <c r="J41" s="151">
        <f>IF(_xlfn.SINGLE(CenaCelkemVypocet)=0,"",I41/_xlfn.SINGLE(CenaCelkemVypocet)*100)</f>
        <v>100</v>
      </c>
    </row>
    <row r="42" spans="1:10" ht="25.5" hidden="1" customHeight="1" x14ac:dyDescent="0.3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494363.75000000006</v>
      </c>
      <c r="H42" s="163">
        <f>SUMIF(A39:A41,"=1",H39:H41)</f>
        <v>103816.38750000001</v>
      </c>
      <c r="I42" s="163">
        <f>SUMIF(A39:A41,"=1",I39:I41)</f>
        <v>598180.13750000007</v>
      </c>
      <c r="J42" s="164">
        <f>SUMIF(A39:A41,"=1",J39:J41)</f>
        <v>100</v>
      </c>
    </row>
    <row r="46" spans="1:10" ht="15.45" x14ac:dyDescent="0.4">
      <c r="B46" s="175" t="s">
        <v>54</v>
      </c>
    </row>
    <row r="48" spans="1:10" ht="25.5" customHeight="1" x14ac:dyDescent="0.3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3">
      <c r="A49" s="178"/>
      <c r="B49" s="183" t="s">
        <v>43</v>
      </c>
      <c r="C49" s="184" t="s">
        <v>56</v>
      </c>
      <c r="D49" s="185"/>
      <c r="E49" s="185"/>
      <c r="F49" s="194" t="s">
        <v>26</v>
      </c>
      <c r="G49" s="186"/>
      <c r="H49" s="186"/>
      <c r="I49" s="186">
        <f>'01 1 Pol'!G8</f>
        <v>55670.82</v>
      </c>
      <c r="J49" s="191">
        <f>IF(I63=0,"",I49/I63*100)</f>
        <v>11.261104803901983</v>
      </c>
    </row>
    <row r="50" spans="1:10" ht="36.75" customHeight="1" x14ac:dyDescent="0.3">
      <c r="A50" s="178"/>
      <c r="B50" s="183" t="s">
        <v>57</v>
      </c>
      <c r="C50" s="184" t="s">
        <v>58</v>
      </c>
      <c r="D50" s="185"/>
      <c r="E50" s="185"/>
      <c r="F50" s="194" t="s">
        <v>26</v>
      </c>
      <c r="G50" s="186"/>
      <c r="H50" s="186"/>
      <c r="I50" s="186">
        <f>'01 1 Pol'!G23</f>
        <v>20673.22</v>
      </c>
      <c r="J50" s="191">
        <f>IF(I63=0,"",I50/I63*100)</f>
        <v>4.1817831505647405</v>
      </c>
    </row>
    <row r="51" spans="1:10" ht="36.75" customHeight="1" x14ac:dyDescent="0.3">
      <c r="A51" s="178"/>
      <c r="B51" s="183" t="s">
        <v>59</v>
      </c>
      <c r="C51" s="184" t="s">
        <v>60</v>
      </c>
      <c r="D51" s="185"/>
      <c r="E51" s="185"/>
      <c r="F51" s="194" t="s">
        <v>26</v>
      </c>
      <c r="G51" s="186"/>
      <c r="H51" s="186"/>
      <c r="I51" s="186">
        <f>'01 1 Pol'!G29</f>
        <v>14261.939999999999</v>
      </c>
      <c r="J51" s="191">
        <f>IF(I63=0,"",I51/I63*100)</f>
        <v>2.884908126860029</v>
      </c>
    </row>
    <row r="52" spans="1:10" ht="36.75" customHeight="1" x14ac:dyDescent="0.3">
      <c r="A52" s="178"/>
      <c r="B52" s="183" t="s">
        <v>61</v>
      </c>
      <c r="C52" s="184" t="s">
        <v>62</v>
      </c>
      <c r="D52" s="185"/>
      <c r="E52" s="185"/>
      <c r="F52" s="194" t="s">
        <v>26</v>
      </c>
      <c r="G52" s="186"/>
      <c r="H52" s="186"/>
      <c r="I52" s="186">
        <f>'01 1 Pol'!G40</f>
        <v>9076.4900000000016</v>
      </c>
      <c r="J52" s="191">
        <f>IF(I63=0,"",I52/I63*100)</f>
        <v>1.8359942451282079</v>
      </c>
    </row>
    <row r="53" spans="1:10" ht="36.75" customHeight="1" x14ac:dyDescent="0.3">
      <c r="A53" s="178"/>
      <c r="B53" s="183" t="s">
        <v>63</v>
      </c>
      <c r="C53" s="184" t="s">
        <v>64</v>
      </c>
      <c r="D53" s="185"/>
      <c r="E53" s="185"/>
      <c r="F53" s="194" t="s">
        <v>26</v>
      </c>
      <c r="G53" s="186"/>
      <c r="H53" s="186"/>
      <c r="I53" s="186">
        <f>'01 1 Pol'!G54</f>
        <v>49402.29</v>
      </c>
      <c r="J53" s="191">
        <f>IF(I63=0,"",I53/I63*100)</f>
        <v>9.9931052792604635</v>
      </c>
    </row>
    <row r="54" spans="1:10" ht="36.75" customHeight="1" x14ac:dyDescent="0.3">
      <c r="A54" s="178"/>
      <c r="B54" s="183" t="s">
        <v>65</v>
      </c>
      <c r="C54" s="184" t="s">
        <v>66</v>
      </c>
      <c r="D54" s="185"/>
      <c r="E54" s="185"/>
      <c r="F54" s="194" t="s">
        <v>26</v>
      </c>
      <c r="G54" s="186"/>
      <c r="H54" s="186"/>
      <c r="I54" s="186">
        <f>'01 1 Pol'!G62</f>
        <v>3240</v>
      </c>
      <c r="J54" s="191">
        <f>IF(I63=0,"",I54/I63*100)</f>
        <v>0.6553878596478806</v>
      </c>
    </row>
    <row r="55" spans="1:10" ht="36.75" customHeight="1" x14ac:dyDescent="0.3">
      <c r="A55" s="178"/>
      <c r="B55" s="183" t="s">
        <v>67</v>
      </c>
      <c r="C55" s="184" t="s">
        <v>68</v>
      </c>
      <c r="D55" s="185"/>
      <c r="E55" s="185"/>
      <c r="F55" s="194" t="s">
        <v>26</v>
      </c>
      <c r="G55" s="186"/>
      <c r="H55" s="186"/>
      <c r="I55" s="186">
        <f>'01 1 Pol'!G65</f>
        <v>9398.4000000000015</v>
      </c>
      <c r="J55" s="191">
        <f>IF(I63=0,"",I55/I63*100)</f>
        <v>1.9011102654674823</v>
      </c>
    </row>
    <row r="56" spans="1:10" ht="36.75" customHeight="1" x14ac:dyDescent="0.3">
      <c r="A56" s="178"/>
      <c r="B56" s="183" t="s">
        <v>69</v>
      </c>
      <c r="C56" s="184" t="s">
        <v>70</v>
      </c>
      <c r="D56" s="185"/>
      <c r="E56" s="185"/>
      <c r="F56" s="194" t="s">
        <v>26</v>
      </c>
      <c r="G56" s="186"/>
      <c r="H56" s="186"/>
      <c r="I56" s="186">
        <f>'01 1 Pol'!G75</f>
        <v>1579.5</v>
      </c>
      <c r="J56" s="191">
        <f>IF(I63=0,"",I56/I63*100)</f>
        <v>0.3195015815783418</v>
      </c>
    </row>
    <row r="57" spans="1:10" ht="36.75" customHeight="1" x14ac:dyDescent="0.3">
      <c r="A57" s="178"/>
      <c r="B57" s="183" t="s">
        <v>71</v>
      </c>
      <c r="C57" s="184" t="s">
        <v>72</v>
      </c>
      <c r="D57" s="185"/>
      <c r="E57" s="185"/>
      <c r="F57" s="194" t="s">
        <v>26</v>
      </c>
      <c r="G57" s="186"/>
      <c r="H57" s="186"/>
      <c r="I57" s="186">
        <f>'01 1 Pol'!G78</f>
        <v>253442.38</v>
      </c>
      <c r="J57" s="191">
        <f>IF(I63=0,"",I57/I63*100)</f>
        <v>51.266376226007672</v>
      </c>
    </row>
    <row r="58" spans="1:10" ht="36.75" customHeight="1" x14ac:dyDescent="0.3">
      <c r="A58" s="178"/>
      <c r="B58" s="183" t="s">
        <v>73</v>
      </c>
      <c r="C58" s="184" t="s">
        <v>74</v>
      </c>
      <c r="D58" s="185"/>
      <c r="E58" s="185"/>
      <c r="F58" s="194" t="s">
        <v>26</v>
      </c>
      <c r="G58" s="186"/>
      <c r="H58" s="186"/>
      <c r="I58" s="186">
        <f>'01 1 Pol'!G96</f>
        <v>15817.21</v>
      </c>
      <c r="J58" s="191">
        <f>IF(I63=0,"",I58/I63*100)</f>
        <v>3.1995084591052638</v>
      </c>
    </row>
    <row r="59" spans="1:10" ht="36.75" customHeight="1" x14ac:dyDescent="0.3">
      <c r="A59" s="178"/>
      <c r="B59" s="183" t="s">
        <v>75</v>
      </c>
      <c r="C59" s="184" t="s">
        <v>76</v>
      </c>
      <c r="D59" s="185"/>
      <c r="E59" s="185"/>
      <c r="F59" s="194" t="s">
        <v>27</v>
      </c>
      <c r="G59" s="186"/>
      <c r="H59" s="186"/>
      <c r="I59" s="186">
        <f>'01 1 Pol'!G98</f>
        <v>1789.8</v>
      </c>
      <c r="J59" s="191">
        <f>IF(I63=0,"",I59/I63*100)</f>
        <v>0.36204110839437559</v>
      </c>
    </row>
    <row r="60" spans="1:10" ht="36.75" customHeight="1" x14ac:dyDescent="0.3">
      <c r="A60" s="178"/>
      <c r="B60" s="183" t="s">
        <v>77</v>
      </c>
      <c r="C60" s="184" t="s">
        <v>78</v>
      </c>
      <c r="D60" s="185"/>
      <c r="E60" s="185"/>
      <c r="F60" s="194" t="s">
        <v>28</v>
      </c>
      <c r="G60" s="186"/>
      <c r="H60" s="186"/>
      <c r="I60" s="186">
        <f>'01 1 Pol'!G103</f>
        <v>10000</v>
      </c>
      <c r="J60" s="191">
        <f>IF(I63=0,"",I60/I63*100)</f>
        <v>2.022802035950249</v>
      </c>
    </row>
    <row r="61" spans="1:10" ht="36.75" customHeight="1" x14ac:dyDescent="0.3">
      <c r="A61" s="178"/>
      <c r="B61" s="183" t="s">
        <v>79</v>
      </c>
      <c r="C61" s="184" t="s">
        <v>80</v>
      </c>
      <c r="D61" s="185"/>
      <c r="E61" s="185"/>
      <c r="F61" s="194" t="s">
        <v>81</v>
      </c>
      <c r="G61" s="186"/>
      <c r="H61" s="186"/>
      <c r="I61" s="186">
        <f>'01 1 Pol'!G105</f>
        <v>29176.449999999997</v>
      </c>
      <c r="J61" s="191">
        <f>IF(I63=0,"",I61/I63*100)</f>
        <v>5.9018182461800635</v>
      </c>
    </row>
    <row r="62" spans="1:10" ht="36.75" customHeight="1" x14ac:dyDescent="0.3">
      <c r="A62" s="178"/>
      <c r="B62" s="183" t="s">
        <v>82</v>
      </c>
      <c r="C62" s="184" t="s">
        <v>29</v>
      </c>
      <c r="D62" s="185"/>
      <c r="E62" s="185"/>
      <c r="F62" s="194" t="s">
        <v>82</v>
      </c>
      <c r="G62" s="186"/>
      <c r="H62" s="186"/>
      <c r="I62" s="186">
        <f>'01 1 Pol'!G120</f>
        <v>20835.25</v>
      </c>
      <c r="J62" s="191">
        <f>IF(I63=0,"",I62/I63*100)</f>
        <v>4.2145586119532421</v>
      </c>
    </row>
    <row r="63" spans="1:10" ht="25.5" customHeight="1" x14ac:dyDescent="0.3">
      <c r="A63" s="179"/>
      <c r="B63" s="187" t="s">
        <v>1</v>
      </c>
      <c r="C63" s="188"/>
      <c r="D63" s="189"/>
      <c r="E63" s="189"/>
      <c r="F63" s="195"/>
      <c r="G63" s="190"/>
      <c r="H63" s="190"/>
      <c r="I63" s="190">
        <f>SUM(I49:I62)</f>
        <v>494363.75000000006</v>
      </c>
      <c r="J63" s="192">
        <f>SUM(J49:J62)</f>
        <v>100</v>
      </c>
    </row>
    <row r="64" spans="1:10" x14ac:dyDescent="0.3">
      <c r="F64" s="135"/>
      <c r="G64" s="135"/>
      <c r="H64" s="135"/>
      <c r="I64" s="135"/>
      <c r="J64" s="193"/>
    </row>
    <row r="65" spans="6:10" x14ac:dyDescent="0.3">
      <c r="F65" s="135"/>
      <c r="G65" s="135"/>
      <c r="H65" s="135"/>
      <c r="I65" s="135"/>
      <c r="J65" s="193"/>
    </row>
    <row r="66" spans="6:10" x14ac:dyDescent="0.3">
      <c r="F66" s="135"/>
      <c r="G66" s="135"/>
      <c r="H66" s="135"/>
      <c r="I66" s="135"/>
      <c r="J66" s="1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10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5E46C-A079-4DDE-AF9A-DED699D57AE0}">
  <sheetPr>
    <outlinePr summaryBelow="0"/>
  </sheetPr>
  <dimension ref="A1:BH5000"/>
  <sheetViews>
    <sheetView workbookViewId="0">
      <pane ySplit="7" topLeftCell="A109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76" customWidth="1"/>
    <col min="3" max="3" width="38.23046875" style="176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4">
      <c r="A1" s="197" t="s">
        <v>7</v>
      </c>
      <c r="B1" s="197"/>
      <c r="C1" s="197"/>
      <c r="D1" s="197"/>
      <c r="E1" s="197"/>
      <c r="F1" s="197"/>
      <c r="G1" s="197"/>
      <c r="AG1" t="s">
        <v>84</v>
      </c>
    </row>
    <row r="2" spans="1:60" ht="25" customHeight="1" x14ac:dyDescent="0.3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85</v>
      </c>
    </row>
    <row r="3" spans="1:60" ht="25" customHeight="1" x14ac:dyDescent="0.3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85</v>
      </c>
      <c r="AG3" t="s">
        <v>86</v>
      </c>
    </row>
    <row r="4" spans="1:60" ht="25" customHeight="1" x14ac:dyDescent="0.3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87</v>
      </c>
    </row>
    <row r="5" spans="1:60" x14ac:dyDescent="0.3">
      <c r="D5" s="10"/>
    </row>
    <row r="6" spans="1:60" ht="37.299999999999997" x14ac:dyDescent="0.3">
      <c r="A6" s="208" t="s">
        <v>88</v>
      </c>
      <c r="B6" s="210" t="s">
        <v>89</v>
      </c>
      <c r="C6" s="210" t="s">
        <v>90</v>
      </c>
      <c r="D6" s="209" t="s">
        <v>91</v>
      </c>
      <c r="E6" s="208" t="s">
        <v>92</v>
      </c>
      <c r="F6" s="207" t="s">
        <v>93</v>
      </c>
      <c r="G6" s="208" t="s">
        <v>31</v>
      </c>
      <c r="H6" s="211" t="s">
        <v>32</v>
      </c>
      <c r="I6" s="211" t="s">
        <v>94</v>
      </c>
      <c r="J6" s="211" t="s">
        <v>33</v>
      </c>
      <c r="K6" s="211" t="s">
        <v>95</v>
      </c>
      <c r="L6" s="211" t="s">
        <v>96</v>
      </c>
      <c r="M6" s="211" t="s">
        <v>97</v>
      </c>
      <c r="N6" s="211" t="s">
        <v>98</v>
      </c>
      <c r="O6" s="211" t="s">
        <v>99</v>
      </c>
      <c r="P6" s="211" t="s">
        <v>100</v>
      </c>
      <c r="Q6" s="211" t="s">
        <v>101</v>
      </c>
      <c r="R6" s="211" t="s">
        <v>102</v>
      </c>
      <c r="S6" s="211" t="s">
        <v>103</v>
      </c>
      <c r="T6" s="211" t="s">
        <v>104</v>
      </c>
      <c r="U6" s="211" t="s">
        <v>105</v>
      </c>
      <c r="V6" s="211" t="s">
        <v>106</v>
      </c>
      <c r="W6" s="211" t="s">
        <v>107</v>
      </c>
      <c r="X6" s="211" t="s">
        <v>108</v>
      </c>
      <c r="Y6" s="211" t="s">
        <v>109</v>
      </c>
    </row>
    <row r="7" spans="1:60" hidden="1" x14ac:dyDescent="0.3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3">
      <c r="A8" s="241" t="s">
        <v>110</v>
      </c>
      <c r="B8" s="242" t="s">
        <v>43</v>
      </c>
      <c r="C8" s="262" t="s">
        <v>56</v>
      </c>
      <c r="D8" s="243"/>
      <c r="E8" s="244"/>
      <c r="F8" s="245"/>
      <c r="G8" s="246">
        <f>SUMIF(AG9:AG22,"&lt;&gt;NOR",G9:G22)</f>
        <v>55670.82</v>
      </c>
      <c r="H8" s="240"/>
      <c r="I8" s="240">
        <f>SUM(I9:I22)</f>
        <v>2813.29</v>
      </c>
      <c r="J8" s="240"/>
      <c r="K8" s="240">
        <f>SUM(K9:K22)</f>
        <v>52857.53</v>
      </c>
      <c r="L8" s="240"/>
      <c r="M8" s="240">
        <f>SUM(M9:M22)</f>
        <v>67361.69219999999</v>
      </c>
      <c r="N8" s="239"/>
      <c r="O8" s="239">
        <f>SUM(O9:O22)</f>
        <v>5.39</v>
      </c>
      <c r="P8" s="239"/>
      <c r="Q8" s="239">
        <f>SUM(Q9:Q22)</f>
        <v>2.7</v>
      </c>
      <c r="R8" s="240"/>
      <c r="S8" s="240"/>
      <c r="T8" s="240"/>
      <c r="U8" s="240"/>
      <c r="V8" s="240">
        <f>SUM(V9:V22)</f>
        <v>98.11</v>
      </c>
      <c r="W8" s="240"/>
      <c r="X8" s="240"/>
      <c r="Y8" s="240"/>
      <c r="AG8" t="s">
        <v>111</v>
      </c>
    </row>
    <row r="9" spans="1:60" outlineLevel="1" x14ac:dyDescent="0.3">
      <c r="A9" s="254">
        <v>1</v>
      </c>
      <c r="B9" s="255" t="s">
        <v>112</v>
      </c>
      <c r="C9" s="263" t="s">
        <v>113</v>
      </c>
      <c r="D9" s="256" t="s">
        <v>114</v>
      </c>
      <c r="E9" s="257">
        <v>0.4</v>
      </c>
      <c r="F9" s="258">
        <v>88.6</v>
      </c>
      <c r="G9" s="259">
        <f>ROUND(E9*F9,2)</f>
        <v>35.44</v>
      </c>
      <c r="H9" s="233">
        <v>0</v>
      </c>
      <c r="I9" s="232">
        <f>ROUND(E9*H9,2)</f>
        <v>0</v>
      </c>
      <c r="J9" s="233">
        <v>88.6</v>
      </c>
      <c r="K9" s="232">
        <f>ROUND(E9*J9,2)</f>
        <v>35.44</v>
      </c>
      <c r="L9" s="232">
        <v>21</v>
      </c>
      <c r="M9" s="232">
        <f>G9*(1+L9/100)</f>
        <v>42.882399999999997</v>
      </c>
      <c r="N9" s="231">
        <v>0</v>
      </c>
      <c r="O9" s="231">
        <f>ROUND(E9*N9,2)</f>
        <v>0</v>
      </c>
      <c r="P9" s="231">
        <v>0.13800000000000001</v>
      </c>
      <c r="Q9" s="231">
        <f>ROUND(E9*P9,2)</f>
        <v>0.06</v>
      </c>
      <c r="R9" s="232"/>
      <c r="S9" s="232" t="s">
        <v>115</v>
      </c>
      <c r="T9" s="232" t="s">
        <v>115</v>
      </c>
      <c r="U9" s="232">
        <v>0.16</v>
      </c>
      <c r="V9" s="232">
        <f>ROUND(E9*U9,2)</f>
        <v>0.06</v>
      </c>
      <c r="W9" s="232"/>
      <c r="X9" s="232" t="s">
        <v>116</v>
      </c>
      <c r="Y9" s="232" t="s">
        <v>117</v>
      </c>
      <c r="Z9" s="212"/>
      <c r="AA9" s="212"/>
      <c r="AB9" s="212"/>
      <c r="AC9" s="212"/>
      <c r="AD9" s="212"/>
      <c r="AE9" s="212"/>
      <c r="AF9" s="212"/>
      <c r="AG9" s="212" t="s">
        <v>118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3">
      <c r="A10" s="254">
        <v>2</v>
      </c>
      <c r="B10" s="255" t="s">
        <v>119</v>
      </c>
      <c r="C10" s="263" t="s">
        <v>120</v>
      </c>
      <c r="D10" s="256" t="s">
        <v>114</v>
      </c>
      <c r="E10" s="257">
        <v>6</v>
      </c>
      <c r="F10" s="258">
        <v>78.7</v>
      </c>
      <c r="G10" s="259">
        <f>ROUND(E10*F10,2)</f>
        <v>472.2</v>
      </c>
      <c r="H10" s="233">
        <v>0</v>
      </c>
      <c r="I10" s="232">
        <f>ROUND(E10*H10,2)</f>
        <v>0</v>
      </c>
      <c r="J10" s="233">
        <v>78.7</v>
      </c>
      <c r="K10" s="232">
        <f>ROUND(E10*J10,2)</f>
        <v>472.2</v>
      </c>
      <c r="L10" s="232">
        <v>21</v>
      </c>
      <c r="M10" s="232">
        <f>G10*(1+L10/100)</f>
        <v>571.36199999999997</v>
      </c>
      <c r="N10" s="231">
        <v>0</v>
      </c>
      <c r="O10" s="231">
        <f>ROUND(E10*N10,2)</f>
        <v>0</v>
      </c>
      <c r="P10" s="231">
        <v>0.22500000000000001</v>
      </c>
      <c r="Q10" s="231">
        <f>ROUND(E10*P10,2)</f>
        <v>1.35</v>
      </c>
      <c r="R10" s="232"/>
      <c r="S10" s="232" t="s">
        <v>115</v>
      </c>
      <c r="T10" s="232" t="s">
        <v>115</v>
      </c>
      <c r="U10" s="232">
        <v>0.14199999999999999</v>
      </c>
      <c r="V10" s="232">
        <f>ROUND(E10*U10,2)</f>
        <v>0.85</v>
      </c>
      <c r="W10" s="232"/>
      <c r="X10" s="232" t="s">
        <v>116</v>
      </c>
      <c r="Y10" s="232" t="s">
        <v>117</v>
      </c>
      <c r="Z10" s="212"/>
      <c r="AA10" s="212"/>
      <c r="AB10" s="212"/>
      <c r="AC10" s="212"/>
      <c r="AD10" s="212"/>
      <c r="AE10" s="212"/>
      <c r="AF10" s="212"/>
      <c r="AG10" s="212" t="s">
        <v>118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3">
      <c r="A11" s="248">
        <v>3</v>
      </c>
      <c r="B11" s="249" t="s">
        <v>121</v>
      </c>
      <c r="C11" s="264" t="s">
        <v>122</v>
      </c>
      <c r="D11" s="250" t="s">
        <v>123</v>
      </c>
      <c r="E11" s="251">
        <v>7</v>
      </c>
      <c r="F11" s="252">
        <v>169.5</v>
      </c>
      <c r="G11" s="253">
        <f>ROUND(E11*F11,2)</f>
        <v>1186.5</v>
      </c>
      <c r="H11" s="233">
        <v>0</v>
      </c>
      <c r="I11" s="232">
        <f>ROUND(E11*H11,2)</f>
        <v>0</v>
      </c>
      <c r="J11" s="233">
        <v>169.5</v>
      </c>
      <c r="K11" s="232">
        <f>ROUND(E11*J11,2)</f>
        <v>1186.5</v>
      </c>
      <c r="L11" s="232">
        <v>21</v>
      </c>
      <c r="M11" s="232">
        <f>G11*(1+L11/100)</f>
        <v>1435.665</v>
      </c>
      <c r="N11" s="231">
        <v>0</v>
      </c>
      <c r="O11" s="231">
        <f>ROUND(E11*N11,2)</f>
        <v>0</v>
      </c>
      <c r="P11" s="231">
        <v>0.18442</v>
      </c>
      <c r="Q11" s="231">
        <f>ROUND(E11*P11,2)</f>
        <v>1.29</v>
      </c>
      <c r="R11" s="232"/>
      <c r="S11" s="232" t="s">
        <v>115</v>
      </c>
      <c r="T11" s="232" t="s">
        <v>115</v>
      </c>
      <c r="U11" s="232">
        <v>0.24199999999999999</v>
      </c>
      <c r="V11" s="232">
        <f>ROUND(E11*U11,2)</f>
        <v>1.69</v>
      </c>
      <c r="W11" s="232"/>
      <c r="X11" s="232" t="s">
        <v>116</v>
      </c>
      <c r="Y11" s="232" t="s">
        <v>117</v>
      </c>
      <c r="Z11" s="212"/>
      <c r="AA11" s="212"/>
      <c r="AB11" s="212"/>
      <c r="AC11" s="212"/>
      <c r="AD11" s="212"/>
      <c r="AE11" s="212"/>
      <c r="AF11" s="212"/>
      <c r="AG11" s="212" t="s">
        <v>118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3">
      <c r="A12" s="229"/>
      <c r="B12" s="230"/>
      <c r="C12" s="265" t="s">
        <v>124</v>
      </c>
      <c r="D12" s="260"/>
      <c r="E12" s="260"/>
      <c r="F12" s="260"/>
      <c r="G12" s="260"/>
      <c r="H12" s="232"/>
      <c r="I12" s="232"/>
      <c r="J12" s="232"/>
      <c r="K12" s="232"/>
      <c r="L12" s="232"/>
      <c r="M12" s="232"/>
      <c r="N12" s="231"/>
      <c r="O12" s="231"/>
      <c r="P12" s="231"/>
      <c r="Q12" s="231"/>
      <c r="R12" s="232"/>
      <c r="S12" s="232"/>
      <c r="T12" s="232"/>
      <c r="U12" s="232"/>
      <c r="V12" s="232"/>
      <c r="W12" s="232"/>
      <c r="X12" s="232"/>
      <c r="Y12" s="232"/>
      <c r="Z12" s="212"/>
      <c r="AA12" s="212"/>
      <c r="AB12" s="212"/>
      <c r="AC12" s="212"/>
      <c r="AD12" s="212"/>
      <c r="AE12" s="212"/>
      <c r="AF12" s="212"/>
      <c r="AG12" s="212" t="s">
        <v>125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3">
      <c r="A13" s="248">
        <v>4</v>
      </c>
      <c r="B13" s="249" t="s">
        <v>126</v>
      </c>
      <c r="C13" s="264" t="s">
        <v>127</v>
      </c>
      <c r="D13" s="250" t="s">
        <v>128</v>
      </c>
      <c r="E13" s="251">
        <v>25.48</v>
      </c>
      <c r="F13" s="252">
        <v>1815</v>
      </c>
      <c r="G13" s="253">
        <f>ROUND(E13*F13,2)</f>
        <v>46246.2</v>
      </c>
      <c r="H13" s="233">
        <v>0</v>
      </c>
      <c r="I13" s="232">
        <f>ROUND(E13*H13,2)</f>
        <v>0</v>
      </c>
      <c r="J13" s="233">
        <v>1815</v>
      </c>
      <c r="K13" s="232">
        <f>ROUND(E13*J13,2)</f>
        <v>46246.2</v>
      </c>
      <c r="L13" s="232">
        <v>21</v>
      </c>
      <c r="M13" s="232">
        <f>G13*(1+L13/100)</f>
        <v>55957.901999999995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2"/>
      <c r="S13" s="232" t="s">
        <v>115</v>
      </c>
      <c r="T13" s="232" t="s">
        <v>115</v>
      </c>
      <c r="U13" s="232">
        <v>3.53</v>
      </c>
      <c r="V13" s="232">
        <f>ROUND(E13*U13,2)</f>
        <v>89.94</v>
      </c>
      <c r="W13" s="232"/>
      <c r="X13" s="232" t="s">
        <v>116</v>
      </c>
      <c r="Y13" s="232" t="s">
        <v>117</v>
      </c>
      <c r="Z13" s="212"/>
      <c r="AA13" s="212"/>
      <c r="AB13" s="212"/>
      <c r="AC13" s="212"/>
      <c r="AD13" s="212"/>
      <c r="AE13" s="212"/>
      <c r="AF13" s="212"/>
      <c r="AG13" s="212" t="s">
        <v>118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3">
      <c r="A14" s="229"/>
      <c r="B14" s="230"/>
      <c r="C14" s="266" t="s">
        <v>129</v>
      </c>
      <c r="D14" s="237"/>
      <c r="E14" s="238">
        <v>25.48</v>
      </c>
      <c r="F14" s="232"/>
      <c r="G14" s="232"/>
      <c r="H14" s="232"/>
      <c r="I14" s="232"/>
      <c r="J14" s="232"/>
      <c r="K14" s="232"/>
      <c r="L14" s="232"/>
      <c r="M14" s="232"/>
      <c r="N14" s="231"/>
      <c r="O14" s="231"/>
      <c r="P14" s="231"/>
      <c r="Q14" s="231"/>
      <c r="R14" s="232"/>
      <c r="S14" s="232"/>
      <c r="T14" s="232"/>
      <c r="U14" s="232"/>
      <c r="V14" s="232"/>
      <c r="W14" s="232"/>
      <c r="X14" s="232"/>
      <c r="Y14" s="232"/>
      <c r="Z14" s="212"/>
      <c r="AA14" s="212"/>
      <c r="AB14" s="212"/>
      <c r="AC14" s="212"/>
      <c r="AD14" s="212"/>
      <c r="AE14" s="212"/>
      <c r="AF14" s="212"/>
      <c r="AG14" s="212" t="s">
        <v>130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3">
      <c r="A15" s="248">
        <v>5</v>
      </c>
      <c r="B15" s="249" t="s">
        <v>131</v>
      </c>
      <c r="C15" s="264" t="s">
        <v>132</v>
      </c>
      <c r="D15" s="250" t="s">
        <v>128</v>
      </c>
      <c r="E15" s="251">
        <v>27.648</v>
      </c>
      <c r="F15" s="252">
        <v>168.5</v>
      </c>
      <c r="G15" s="253">
        <f>ROUND(E15*F15,2)</f>
        <v>4658.6899999999996</v>
      </c>
      <c r="H15" s="233">
        <v>0</v>
      </c>
      <c r="I15" s="232">
        <f>ROUND(E15*H15,2)</f>
        <v>0</v>
      </c>
      <c r="J15" s="233">
        <v>168.5</v>
      </c>
      <c r="K15" s="232">
        <f>ROUND(E15*J15,2)</f>
        <v>4658.6899999999996</v>
      </c>
      <c r="L15" s="232">
        <v>21</v>
      </c>
      <c r="M15" s="232">
        <f>G15*(1+L15/100)</f>
        <v>5637.0148999999992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2"/>
      <c r="S15" s="232" t="s">
        <v>115</v>
      </c>
      <c r="T15" s="232" t="s">
        <v>115</v>
      </c>
      <c r="U15" s="232">
        <v>0.2</v>
      </c>
      <c r="V15" s="232">
        <f>ROUND(E15*U15,2)</f>
        <v>5.53</v>
      </c>
      <c r="W15" s="232"/>
      <c r="X15" s="232" t="s">
        <v>116</v>
      </c>
      <c r="Y15" s="232" t="s">
        <v>117</v>
      </c>
      <c r="Z15" s="212"/>
      <c r="AA15" s="212"/>
      <c r="AB15" s="212"/>
      <c r="AC15" s="212"/>
      <c r="AD15" s="212"/>
      <c r="AE15" s="212"/>
      <c r="AF15" s="212"/>
      <c r="AG15" s="212" t="s">
        <v>118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3">
      <c r="A16" s="229"/>
      <c r="B16" s="230"/>
      <c r="C16" s="265" t="s">
        <v>133</v>
      </c>
      <c r="D16" s="260"/>
      <c r="E16" s="260"/>
      <c r="F16" s="260"/>
      <c r="G16" s="260"/>
      <c r="H16" s="232"/>
      <c r="I16" s="232"/>
      <c r="J16" s="232"/>
      <c r="K16" s="232"/>
      <c r="L16" s="232"/>
      <c r="M16" s="232"/>
      <c r="N16" s="231"/>
      <c r="O16" s="231"/>
      <c r="P16" s="231"/>
      <c r="Q16" s="231"/>
      <c r="R16" s="232"/>
      <c r="S16" s="232"/>
      <c r="T16" s="232"/>
      <c r="U16" s="232"/>
      <c r="V16" s="232"/>
      <c r="W16" s="232"/>
      <c r="X16" s="232"/>
      <c r="Y16" s="232"/>
      <c r="Z16" s="212"/>
      <c r="AA16" s="212"/>
      <c r="AB16" s="212"/>
      <c r="AC16" s="212"/>
      <c r="AD16" s="212"/>
      <c r="AE16" s="212"/>
      <c r="AF16" s="212"/>
      <c r="AG16" s="212" t="s">
        <v>125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2" x14ac:dyDescent="0.3">
      <c r="A17" s="229"/>
      <c r="B17" s="230"/>
      <c r="C17" s="266" t="s">
        <v>134</v>
      </c>
      <c r="D17" s="237"/>
      <c r="E17" s="238">
        <v>27.648</v>
      </c>
      <c r="F17" s="232"/>
      <c r="G17" s="232"/>
      <c r="H17" s="232"/>
      <c r="I17" s="232"/>
      <c r="J17" s="232"/>
      <c r="K17" s="232"/>
      <c r="L17" s="232"/>
      <c r="M17" s="232"/>
      <c r="N17" s="231"/>
      <c r="O17" s="231"/>
      <c r="P17" s="231"/>
      <c r="Q17" s="231"/>
      <c r="R17" s="232"/>
      <c r="S17" s="232"/>
      <c r="T17" s="232"/>
      <c r="U17" s="232"/>
      <c r="V17" s="232"/>
      <c r="W17" s="232"/>
      <c r="X17" s="232"/>
      <c r="Y17" s="232"/>
      <c r="Z17" s="212"/>
      <c r="AA17" s="212"/>
      <c r="AB17" s="212"/>
      <c r="AC17" s="212"/>
      <c r="AD17" s="212"/>
      <c r="AE17" s="212"/>
      <c r="AF17" s="212"/>
      <c r="AG17" s="212" t="s">
        <v>130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3">
      <c r="A18" s="254">
        <v>6</v>
      </c>
      <c r="B18" s="255" t="s">
        <v>135</v>
      </c>
      <c r="C18" s="263" t="s">
        <v>136</v>
      </c>
      <c r="D18" s="256" t="s">
        <v>114</v>
      </c>
      <c r="E18" s="257">
        <v>5</v>
      </c>
      <c r="F18" s="258">
        <v>16.100000000000001</v>
      </c>
      <c r="G18" s="259">
        <f>ROUND(E18*F18,2)</f>
        <v>80.5</v>
      </c>
      <c r="H18" s="233">
        <v>0</v>
      </c>
      <c r="I18" s="232">
        <f>ROUND(E18*H18,2)</f>
        <v>0</v>
      </c>
      <c r="J18" s="233">
        <v>16.100000000000001</v>
      </c>
      <c r="K18" s="232">
        <f>ROUND(E18*J18,2)</f>
        <v>80.5</v>
      </c>
      <c r="L18" s="232">
        <v>21</v>
      </c>
      <c r="M18" s="232">
        <f>G18*(1+L18/100)</f>
        <v>97.405000000000001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2"/>
      <c r="S18" s="232" t="s">
        <v>115</v>
      </c>
      <c r="T18" s="232" t="s">
        <v>115</v>
      </c>
      <c r="U18" s="232">
        <v>8.0000000000000002E-3</v>
      </c>
      <c r="V18" s="232">
        <f>ROUND(E18*U18,2)</f>
        <v>0.04</v>
      </c>
      <c r="W18" s="232"/>
      <c r="X18" s="232" t="s">
        <v>116</v>
      </c>
      <c r="Y18" s="232" t="s">
        <v>117</v>
      </c>
      <c r="Z18" s="212"/>
      <c r="AA18" s="212"/>
      <c r="AB18" s="212"/>
      <c r="AC18" s="212"/>
      <c r="AD18" s="212"/>
      <c r="AE18" s="212"/>
      <c r="AF18" s="212"/>
      <c r="AG18" s="212" t="s">
        <v>118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3">
      <c r="A19" s="254">
        <v>7</v>
      </c>
      <c r="B19" s="255" t="s">
        <v>137</v>
      </c>
      <c r="C19" s="263" t="s">
        <v>138</v>
      </c>
      <c r="D19" s="256" t="s">
        <v>114</v>
      </c>
      <c r="E19" s="257">
        <v>5</v>
      </c>
      <c r="F19" s="258">
        <v>40.31</v>
      </c>
      <c r="G19" s="259">
        <f>ROUND(E19*F19,2)</f>
        <v>201.55</v>
      </c>
      <c r="H19" s="233">
        <v>4.71</v>
      </c>
      <c r="I19" s="232">
        <f>ROUND(E19*H19,2)</f>
        <v>23.55</v>
      </c>
      <c r="J19" s="233">
        <v>35.6</v>
      </c>
      <c r="K19" s="232">
        <f>ROUND(E19*J19,2)</f>
        <v>178</v>
      </c>
      <c r="L19" s="232">
        <v>21</v>
      </c>
      <c r="M19" s="232">
        <f>G19*(1+L19/100)</f>
        <v>243.87550000000002</v>
      </c>
      <c r="N19" s="231">
        <v>3.0000000000000001E-5</v>
      </c>
      <c r="O19" s="231">
        <f>ROUND(E19*N19,2)</f>
        <v>0</v>
      </c>
      <c r="P19" s="231">
        <v>0</v>
      </c>
      <c r="Q19" s="231">
        <f>ROUND(E19*P19,2)</f>
        <v>0</v>
      </c>
      <c r="R19" s="232"/>
      <c r="S19" s="232" t="s">
        <v>115</v>
      </c>
      <c r="T19" s="232" t="s">
        <v>139</v>
      </c>
      <c r="U19" s="232">
        <v>0</v>
      </c>
      <c r="V19" s="232">
        <f>ROUND(E19*U19,2)</f>
        <v>0</v>
      </c>
      <c r="W19" s="232"/>
      <c r="X19" s="232" t="s">
        <v>140</v>
      </c>
      <c r="Y19" s="232" t="s">
        <v>117</v>
      </c>
      <c r="Z19" s="212"/>
      <c r="AA19" s="212"/>
      <c r="AB19" s="212"/>
      <c r="AC19" s="212"/>
      <c r="AD19" s="212"/>
      <c r="AE19" s="212"/>
      <c r="AF19" s="212"/>
      <c r="AG19" s="212" t="s">
        <v>141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3">
      <c r="A20" s="248">
        <v>8</v>
      </c>
      <c r="B20" s="249" t="s">
        <v>142</v>
      </c>
      <c r="C20" s="264" t="s">
        <v>143</v>
      </c>
      <c r="D20" s="250" t="s">
        <v>144</v>
      </c>
      <c r="E20" s="251">
        <v>5.3856000000000002</v>
      </c>
      <c r="F20" s="252">
        <v>518</v>
      </c>
      <c r="G20" s="253">
        <f>ROUND(E20*F20,2)</f>
        <v>2789.74</v>
      </c>
      <c r="H20" s="233">
        <v>518</v>
      </c>
      <c r="I20" s="232">
        <f>ROUND(E20*H20,2)</f>
        <v>2789.74</v>
      </c>
      <c r="J20" s="233">
        <v>0</v>
      </c>
      <c r="K20" s="232">
        <f>ROUND(E20*J20,2)</f>
        <v>0</v>
      </c>
      <c r="L20" s="232">
        <v>21</v>
      </c>
      <c r="M20" s="232">
        <f>G20*(1+L20/100)</f>
        <v>3375.5853999999995</v>
      </c>
      <c r="N20" s="231">
        <v>1</v>
      </c>
      <c r="O20" s="231">
        <f>ROUND(E20*N20,2)</f>
        <v>5.39</v>
      </c>
      <c r="P20" s="231">
        <v>0</v>
      </c>
      <c r="Q20" s="231">
        <f>ROUND(E20*P20,2)</f>
        <v>0</v>
      </c>
      <c r="R20" s="232" t="s">
        <v>145</v>
      </c>
      <c r="S20" s="232" t="s">
        <v>115</v>
      </c>
      <c r="T20" s="232" t="s">
        <v>115</v>
      </c>
      <c r="U20" s="232">
        <v>0</v>
      </c>
      <c r="V20" s="232">
        <f>ROUND(E20*U20,2)</f>
        <v>0</v>
      </c>
      <c r="W20" s="232"/>
      <c r="X20" s="232" t="s">
        <v>146</v>
      </c>
      <c r="Y20" s="232" t="s">
        <v>117</v>
      </c>
      <c r="Z20" s="212"/>
      <c r="AA20" s="212"/>
      <c r="AB20" s="212"/>
      <c r="AC20" s="212"/>
      <c r="AD20" s="212"/>
      <c r="AE20" s="212"/>
      <c r="AF20" s="212"/>
      <c r="AG20" s="212" t="s">
        <v>147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2" x14ac:dyDescent="0.3">
      <c r="A21" s="229"/>
      <c r="B21" s="230"/>
      <c r="C21" s="266" t="s">
        <v>148</v>
      </c>
      <c r="D21" s="237"/>
      <c r="E21" s="238">
        <v>3.6856</v>
      </c>
      <c r="F21" s="232"/>
      <c r="G21" s="232"/>
      <c r="H21" s="232"/>
      <c r="I21" s="232"/>
      <c r="J21" s="232"/>
      <c r="K21" s="232"/>
      <c r="L21" s="232"/>
      <c r="M21" s="232"/>
      <c r="N21" s="231"/>
      <c r="O21" s="231"/>
      <c r="P21" s="231"/>
      <c r="Q21" s="231"/>
      <c r="R21" s="232"/>
      <c r="S21" s="232"/>
      <c r="T21" s="232"/>
      <c r="U21" s="232"/>
      <c r="V21" s="232"/>
      <c r="W21" s="232"/>
      <c r="X21" s="232"/>
      <c r="Y21" s="232"/>
      <c r="Z21" s="212"/>
      <c r="AA21" s="212"/>
      <c r="AB21" s="212"/>
      <c r="AC21" s="212"/>
      <c r="AD21" s="212"/>
      <c r="AE21" s="212"/>
      <c r="AF21" s="212"/>
      <c r="AG21" s="212" t="s">
        <v>130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3" x14ac:dyDescent="0.3">
      <c r="A22" s="229"/>
      <c r="B22" s="230"/>
      <c r="C22" s="266" t="s">
        <v>149</v>
      </c>
      <c r="D22" s="237"/>
      <c r="E22" s="238">
        <v>1.7</v>
      </c>
      <c r="F22" s="232"/>
      <c r="G22" s="232"/>
      <c r="H22" s="232"/>
      <c r="I22" s="232"/>
      <c r="J22" s="232"/>
      <c r="K22" s="232"/>
      <c r="L22" s="232"/>
      <c r="M22" s="232"/>
      <c r="N22" s="231"/>
      <c r="O22" s="231"/>
      <c r="P22" s="231"/>
      <c r="Q22" s="231"/>
      <c r="R22" s="232"/>
      <c r="S22" s="232"/>
      <c r="T22" s="232"/>
      <c r="U22" s="232"/>
      <c r="V22" s="232"/>
      <c r="W22" s="232"/>
      <c r="X22" s="232"/>
      <c r="Y22" s="232"/>
      <c r="Z22" s="212"/>
      <c r="AA22" s="212"/>
      <c r="AB22" s="212"/>
      <c r="AC22" s="212"/>
      <c r="AD22" s="212"/>
      <c r="AE22" s="212"/>
      <c r="AF22" s="212"/>
      <c r="AG22" s="212" t="s">
        <v>130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3">
      <c r="A23" s="241" t="s">
        <v>110</v>
      </c>
      <c r="B23" s="242" t="s">
        <v>57</v>
      </c>
      <c r="C23" s="262" t="s">
        <v>58</v>
      </c>
      <c r="D23" s="243"/>
      <c r="E23" s="244"/>
      <c r="F23" s="245"/>
      <c r="G23" s="246">
        <f>SUMIF(AG24:AG28,"&lt;&gt;NOR",G24:G28)</f>
        <v>20673.22</v>
      </c>
      <c r="H23" s="240"/>
      <c r="I23" s="240">
        <f>SUM(I24:I28)</f>
        <v>10166.549999999999</v>
      </c>
      <c r="J23" s="240"/>
      <c r="K23" s="240">
        <f>SUM(K24:K28)</f>
        <v>10506.67</v>
      </c>
      <c r="L23" s="240"/>
      <c r="M23" s="240">
        <f>SUM(M24:M28)</f>
        <v>25014.5962</v>
      </c>
      <c r="N23" s="239"/>
      <c r="O23" s="239">
        <f>SUM(O24:O28)</f>
        <v>1.33</v>
      </c>
      <c r="P23" s="239"/>
      <c r="Q23" s="239">
        <f>SUM(Q24:Q28)</f>
        <v>0</v>
      </c>
      <c r="R23" s="240"/>
      <c r="S23" s="240"/>
      <c r="T23" s="240"/>
      <c r="U23" s="240"/>
      <c r="V23" s="240">
        <f>SUM(V24:V28)</f>
        <v>16.48</v>
      </c>
      <c r="W23" s="240"/>
      <c r="X23" s="240"/>
      <c r="Y23" s="240"/>
      <c r="AG23" t="s">
        <v>111</v>
      </c>
    </row>
    <row r="24" spans="1:60" outlineLevel="1" x14ac:dyDescent="0.3">
      <c r="A24" s="248">
        <v>9</v>
      </c>
      <c r="B24" s="249" t="s">
        <v>150</v>
      </c>
      <c r="C24" s="264" t="s">
        <v>151</v>
      </c>
      <c r="D24" s="250" t="s">
        <v>128</v>
      </c>
      <c r="E24" s="251">
        <v>1.7415</v>
      </c>
      <c r="F24" s="252">
        <v>9145</v>
      </c>
      <c r="G24" s="253">
        <f>ROUND(E24*F24,2)</f>
        <v>15926.02</v>
      </c>
      <c r="H24" s="233">
        <v>5276.33</v>
      </c>
      <c r="I24" s="232">
        <f>ROUND(E24*H24,2)</f>
        <v>9188.73</v>
      </c>
      <c r="J24" s="233">
        <v>3868.67</v>
      </c>
      <c r="K24" s="232">
        <f>ROUND(E24*J24,2)</f>
        <v>6737.29</v>
      </c>
      <c r="L24" s="232">
        <v>21</v>
      </c>
      <c r="M24" s="232">
        <f>G24*(1+L24/100)</f>
        <v>19270.484199999999</v>
      </c>
      <c r="N24" s="231">
        <v>0.74797000000000002</v>
      </c>
      <c r="O24" s="231">
        <f>ROUND(E24*N24,2)</f>
        <v>1.3</v>
      </c>
      <c r="P24" s="231">
        <v>0</v>
      </c>
      <c r="Q24" s="231">
        <f>ROUND(E24*P24,2)</f>
        <v>0</v>
      </c>
      <c r="R24" s="232"/>
      <c r="S24" s="232" t="s">
        <v>115</v>
      </c>
      <c r="T24" s="232" t="s">
        <v>115</v>
      </c>
      <c r="U24" s="232">
        <v>6.3053999999999997</v>
      </c>
      <c r="V24" s="232">
        <f>ROUND(E24*U24,2)</f>
        <v>10.98</v>
      </c>
      <c r="W24" s="232"/>
      <c r="X24" s="232" t="s">
        <v>116</v>
      </c>
      <c r="Y24" s="232" t="s">
        <v>117</v>
      </c>
      <c r="Z24" s="212"/>
      <c r="AA24" s="212"/>
      <c r="AB24" s="212"/>
      <c r="AC24" s="212"/>
      <c r="AD24" s="212"/>
      <c r="AE24" s="212"/>
      <c r="AF24" s="212"/>
      <c r="AG24" s="212" t="s">
        <v>118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3">
      <c r="A25" s="229"/>
      <c r="B25" s="230"/>
      <c r="C25" s="266" t="s">
        <v>152</v>
      </c>
      <c r="D25" s="237"/>
      <c r="E25" s="238">
        <v>1.7415</v>
      </c>
      <c r="F25" s="232"/>
      <c r="G25" s="232"/>
      <c r="H25" s="232"/>
      <c r="I25" s="232"/>
      <c r="J25" s="232"/>
      <c r="K25" s="232"/>
      <c r="L25" s="232"/>
      <c r="M25" s="232"/>
      <c r="N25" s="231"/>
      <c r="O25" s="231"/>
      <c r="P25" s="231"/>
      <c r="Q25" s="231"/>
      <c r="R25" s="232"/>
      <c r="S25" s="232"/>
      <c r="T25" s="232"/>
      <c r="U25" s="232"/>
      <c r="V25" s="232"/>
      <c r="W25" s="232"/>
      <c r="X25" s="232"/>
      <c r="Y25" s="232"/>
      <c r="Z25" s="212"/>
      <c r="AA25" s="212"/>
      <c r="AB25" s="212"/>
      <c r="AC25" s="212"/>
      <c r="AD25" s="212"/>
      <c r="AE25" s="212"/>
      <c r="AF25" s="212"/>
      <c r="AG25" s="212" t="s">
        <v>130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3">
      <c r="A26" s="248">
        <v>10</v>
      </c>
      <c r="B26" s="249" t="s">
        <v>153</v>
      </c>
      <c r="C26" s="264" t="s">
        <v>154</v>
      </c>
      <c r="D26" s="250" t="s">
        <v>123</v>
      </c>
      <c r="E26" s="251">
        <v>12.9</v>
      </c>
      <c r="F26" s="252">
        <v>368</v>
      </c>
      <c r="G26" s="253">
        <f>ROUND(E26*F26,2)</f>
        <v>4747.2</v>
      </c>
      <c r="H26" s="233">
        <v>75.8</v>
      </c>
      <c r="I26" s="232">
        <f>ROUND(E26*H26,2)</f>
        <v>977.82</v>
      </c>
      <c r="J26" s="233">
        <v>292.2</v>
      </c>
      <c r="K26" s="232">
        <f>ROUND(E26*J26,2)</f>
        <v>3769.38</v>
      </c>
      <c r="L26" s="232">
        <v>21</v>
      </c>
      <c r="M26" s="232">
        <f>G26*(1+L26/100)</f>
        <v>5744.1119999999992</v>
      </c>
      <c r="N26" s="231">
        <v>2.0500000000000002E-3</v>
      </c>
      <c r="O26" s="231">
        <f>ROUND(E26*N26,2)</f>
        <v>0.03</v>
      </c>
      <c r="P26" s="231">
        <v>0</v>
      </c>
      <c r="Q26" s="231">
        <f>ROUND(E26*P26,2)</f>
        <v>0</v>
      </c>
      <c r="R26" s="232"/>
      <c r="S26" s="232" t="s">
        <v>115</v>
      </c>
      <c r="T26" s="232" t="s">
        <v>115</v>
      </c>
      <c r="U26" s="232">
        <v>0.42599999999999999</v>
      </c>
      <c r="V26" s="232">
        <f>ROUND(E26*U26,2)</f>
        <v>5.5</v>
      </c>
      <c r="W26" s="232"/>
      <c r="X26" s="232" t="s">
        <v>116</v>
      </c>
      <c r="Y26" s="232" t="s">
        <v>117</v>
      </c>
      <c r="Z26" s="212"/>
      <c r="AA26" s="212"/>
      <c r="AB26" s="212"/>
      <c r="AC26" s="212"/>
      <c r="AD26" s="212"/>
      <c r="AE26" s="212"/>
      <c r="AF26" s="212"/>
      <c r="AG26" s="212" t="s">
        <v>118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2" x14ac:dyDescent="0.3">
      <c r="A27" s="229"/>
      <c r="B27" s="230"/>
      <c r="C27" s="265" t="s">
        <v>155</v>
      </c>
      <c r="D27" s="260"/>
      <c r="E27" s="260"/>
      <c r="F27" s="260"/>
      <c r="G27" s="260"/>
      <c r="H27" s="232"/>
      <c r="I27" s="232"/>
      <c r="J27" s="232"/>
      <c r="K27" s="232"/>
      <c r="L27" s="232"/>
      <c r="M27" s="232"/>
      <c r="N27" s="231"/>
      <c r="O27" s="231"/>
      <c r="P27" s="231"/>
      <c r="Q27" s="231"/>
      <c r="R27" s="232"/>
      <c r="S27" s="232"/>
      <c r="T27" s="232"/>
      <c r="U27" s="232"/>
      <c r="V27" s="232"/>
      <c r="W27" s="232"/>
      <c r="X27" s="232"/>
      <c r="Y27" s="232"/>
      <c r="Z27" s="212"/>
      <c r="AA27" s="212"/>
      <c r="AB27" s="212"/>
      <c r="AC27" s="212"/>
      <c r="AD27" s="212"/>
      <c r="AE27" s="212"/>
      <c r="AF27" s="212"/>
      <c r="AG27" s="212" t="s">
        <v>125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2" x14ac:dyDescent="0.3">
      <c r="A28" s="229"/>
      <c r="B28" s="230"/>
      <c r="C28" s="266" t="s">
        <v>156</v>
      </c>
      <c r="D28" s="237"/>
      <c r="E28" s="238">
        <v>12.9</v>
      </c>
      <c r="F28" s="232"/>
      <c r="G28" s="232"/>
      <c r="H28" s="232"/>
      <c r="I28" s="232"/>
      <c r="J28" s="232"/>
      <c r="K28" s="232"/>
      <c r="L28" s="232"/>
      <c r="M28" s="232"/>
      <c r="N28" s="231"/>
      <c r="O28" s="231"/>
      <c r="P28" s="231"/>
      <c r="Q28" s="231"/>
      <c r="R28" s="232"/>
      <c r="S28" s="232"/>
      <c r="T28" s="232"/>
      <c r="U28" s="232"/>
      <c r="V28" s="232"/>
      <c r="W28" s="232"/>
      <c r="X28" s="232"/>
      <c r="Y28" s="232"/>
      <c r="Z28" s="212"/>
      <c r="AA28" s="212"/>
      <c r="AB28" s="212"/>
      <c r="AC28" s="212"/>
      <c r="AD28" s="212"/>
      <c r="AE28" s="212"/>
      <c r="AF28" s="212"/>
      <c r="AG28" s="212" t="s">
        <v>130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x14ac:dyDescent="0.3">
      <c r="A29" s="241" t="s">
        <v>110</v>
      </c>
      <c r="B29" s="242" t="s">
        <v>59</v>
      </c>
      <c r="C29" s="262" t="s">
        <v>60</v>
      </c>
      <c r="D29" s="243"/>
      <c r="E29" s="244"/>
      <c r="F29" s="245"/>
      <c r="G29" s="246">
        <f>SUMIF(AG30:AG39,"&lt;&gt;NOR",G30:G39)</f>
        <v>14261.939999999999</v>
      </c>
      <c r="H29" s="240"/>
      <c r="I29" s="240">
        <f>SUM(I30:I39)</f>
        <v>7568.119999999999</v>
      </c>
      <c r="J29" s="240"/>
      <c r="K29" s="240">
        <f>SUM(K30:K39)</f>
        <v>6693.8200000000006</v>
      </c>
      <c r="L29" s="240"/>
      <c r="M29" s="240">
        <f>SUM(M30:M39)</f>
        <v>17256.947399999997</v>
      </c>
      <c r="N29" s="239"/>
      <c r="O29" s="239">
        <f>SUM(O30:O39)</f>
        <v>6.2200000000000006</v>
      </c>
      <c r="P29" s="239"/>
      <c r="Q29" s="239">
        <f>SUM(Q30:Q39)</f>
        <v>0</v>
      </c>
      <c r="R29" s="240"/>
      <c r="S29" s="240"/>
      <c r="T29" s="240"/>
      <c r="U29" s="240"/>
      <c r="V29" s="240">
        <f>SUM(V30:V39)</f>
        <v>9.06</v>
      </c>
      <c r="W29" s="240"/>
      <c r="X29" s="240"/>
      <c r="Y29" s="240"/>
      <c r="AG29" t="s">
        <v>111</v>
      </c>
    </row>
    <row r="30" spans="1:60" outlineLevel="1" x14ac:dyDescent="0.3">
      <c r="A30" s="248">
        <v>11</v>
      </c>
      <c r="B30" s="249" t="s">
        <v>157</v>
      </c>
      <c r="C30" s="264" t="s">
        <v>158</v>
      </c>
      <c r="D30" s="250" t="s">
        <v>114</v>
      </c>
      <c r="E30" s="251">
        <v>11.1816</v>
      </c>
      <c r="F30" s="252">
        <v>198</v>
      </c>
      <c r="G30" s="253">
        <f>ROUND(E30*F30,2)</f>
        <v>2213.96</v>
      </c>
      <c r="H30" s="233">
        <v>162.1</v>
      </c>
      <c r="I30" s="232">
        <f>ROUND(E30*H30,2)</f>
        <v>1812.54</v>
      </c>
      <c r="J30" s="233">
        <v>35.9</v>
      </c>
      <c r="K30" s="232">
        <f>ROUND(E30*J30,2)</f>
        <v>401.42</v>
      </c>
      <c r="L30" s="232">
        <v>21</v>
      </c>
      <c r="M30" s="232">
        <f>G30*(1+L30/100)</f>
        <v>2678.8915999999999</v>
      </c>
      <c r="N30" s="231">
        <v>0.34499999999999997</v>
      </c>
      <c r="O30" s="231">
        <f>ROUND(E30*N30,2)</f>
        <v>3.86</v>
      </c>
      <c r="P30" s="231">
        <v>0</v>
      </c>
      <c r="Q30" s="231">
        <f>ROUND(E30*P30,2)</f>
        <v>0</v>
      </c>
      <c r="R30" s="232"/>
      <c r="S30" s="232" t="s">
        <v>115</v>
      </c>
      <c r="T30" s="232" t="s">
        <v>115</v>
      </c>
      <c r="U30" s="232">
        <v>0.03</v>
      </c>
      <c r="V30" s="232">
        <f>ROUND(E30*U30,2)</f>
        <v>0.34</v>
      </c>
      <c r="W30" s="232"/>
      <c r="X30" s="232" t="s">
        <v>116</v>
      </c>
      <c r="Y30" s="232" t="s">
        <v>117</v>
      </c>
      <c r="Z30" s="212"/>
      <c r="AA30" s="212"/>
      <c r="AB30" s="212"/>
      <c r="AC30" s="212"/>
      <c r="AD30" s="212"/>
      <c r="AE30" s="212"/>
      <c r="AF30" s="212"/>
      <c r="AG30" s="212" t="s">
        <v>118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3">
      <c r="A31" s="229"/>
      <c r="B31" s="230"/>
      <c r="C31" s="266" t="s">
        <v>159</v>
      </c>
      <c r="D31" s="237"/>
      <c r="E31" s="238">
        <v>10.8216</v>
      </c>
      <c r="F31" s="232"/>
      <c r="G31" s="232"/>
      <c r="H31" s="232"/>
      <c r="I31" s="232"/>
      <c r="J31" s="232"/>
      <c r="K31" s="232"/>
      <c r="L31" s="232"/>
      <c r="M31" s="232"/>
      <c r="N31" s="231"/>
      <c r="O31" s="231"/>
      <c r="P31" s="231"/>
      <c r="Q31" s="231"/>
      <c r="R31" s="232"/>
      <c r="S31" s="232"/>
      <c r="T31" s="232"/>
      <c r="U31" s="232"/>
      <c r="V31" s="232"/>
      <c r="W31" s="232"/>
      <c r="X31" s="232"/>
      <c r="Y31" s="232"/>
      <c r="Z31" s="212"/>
      <c r="AA31" s="212"/>
      <c r="AB31" s="212"/>
      <c r="AC31" s="212"/>
      <c r="AD31" s="212"/>
      <c r="AE31" s="212"/>
      <c r="AF31" s="212"/>
      <c r="AG31" s="212" t="s">
        <v>130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3" x14ac:dyDescent="0.3">
      <c r="A32" s="229"/>
      <c r="B32" s="230"/>
      <c r="C32" s="266" t="s">
        <v>160</v>
      </c>
      <c r="D32" s="237"/>
      <c r="E32" s="238">
        <v>0.36</v>
      </c>
      <c r="F32" s="232"/>
      <c r="G32" s="232"/>
      <c r="H32" s="232"/>
      <c r="I32" s="232"/>
      <c r="J32" s="232"/>
      <c r="K32" s="232"/>
      <c r="L32" s="232"/>
      <c r="M32" s="232"/>
      <c r="N32" s="231"/>
      <c r="O32" s="231"/>
      <c r="P32" s="231"/>
      <c r="Q32" s="231"/>
      <c r="R32" s="232"/>
      <c r="S32" s="232"/>
      <c r="T32" s="232"/>
      <c r="U32" s="232"/>
      <c r="V32" s="232"/>
      <c r="W32" s="232"/>
      <c r="X32" s="232"/>
      <c r="Y32" s="232"/>
      <c r="Z32" s="212"/>
      <c r="AA32" s="212"/>
      <c r="AB32" s="212"/>
      <c r="AC32" s="212"/>
      <c r="AD32" s="212"/>
      <c r="AE32" s="212"/>
      <c r="AF32" s="212"/>
      <c r="AG32" s="212" t="s">
        <v>130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3">
      <c r="A33" s="248">
        <v>12</v>
      </c>
      <c r="B33" s="249" t="s">
        <v>161</v>
      </c>
      <c r="C33" s="264" t="s">
        <v>162</v>
      </c>
      <c r="D33" s="250" t="s">
        <v>114</v>
      </c>
      <c r="E33" s="251">
        <v>10.8216</v>
      </c>
      <c r="F33" s="252">
        <v>373</v>
      </c>
      <c r="G33" s="253">
        <f>ROUND(E33*F33,2)</f>
        <v>4036.46</v>
      </c>
      <c r="H33" s="233">
        <v>56.69</v>
      </c>
      <c r="I33" s="232">
        <f>ROUND(E33*H33,2)</f>
        <v>613.48</v>
      </c>
      <c r="J33" s="233">
        <v>316.31</v>
      </c>
      <c r="K33" s="232">
        <f>ROUND(E33*J33,2)</f>
        <v>3422.98</v>
      </c>
      <c r="L33" s="232">
        <v>21</v>
      </c>
      <c r="M33" s="232">
        <f>G33*(1+L33/100)</f>
        <v>4884.1166000000003</v>
      </c>
      <c r="N33" s="231">
        <v>7.3899999999999993E-2</v>
      </c>
      <c r="O33" s="231">
        <f>ROUND(E33*N33,2)</f>
        <v>0.8</v>
      </c>
      <c r="P33" s="231">
        <v>0</v>
      </c>
      <c r="Q33" s="231">
        <f>ROUND(E33*P33,2)</f>
        <v>0</v>
      </c>
      <c r="R33" s="232"/>
      <c r="S33" s="232" t="s">
        <v>115</v>
      </c>
      <c r="T33" s="232" t="s">
        <v>115</v>
      </c>
      <c r="U33" s="232">
        <v>0.45200000000000001</v>
      </c>
      <c r="V33" s="232">
        <f>ROUND(E33*U33,2)</f>
        <v>4.8899999999999997</v>
      </c>
      <c r="W33" s="232"/>
      <c r="X33" s="232" t="s">
        <v>116</v>
      </c>
      <c r="Y33" s="232" t="s">
        <v>117</v>
      </c>
      <c r="Z33" s="212"/>
      <c r="AA33" s="212"/>
      <c r="AB33" s="212"/>
      <c r="AC33" s="212"/>
      <c r="AD33" s="212"/>
      <c r="AE33" s="212"/>
      <c r="AF33" s="212"/>
      <c r="AG33" s="212" t="s">
        <v>118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2" x14ac:dyDescent="0.3">
      <c r="A34" s="229"/>
      <c r="B34" s="230"/>
      <c r="C34" s="266" t="s">
        <v>159</v>
      </c>
      <c r="D34" s="237"/>
      <c r="E34" s="238">
        <v>10.8216</v>
      </c>
      <c r="F34" s="232"/>
      <c r="G34" s="232"/>
      <c r="H34" s="232"/>
      <c r="I34" s="232"/>
      <c r="J34" s="232"/>
      <c r="K34" s="232"/>
      <c r="L34" s="232"/>
      <c r="M34" s="232"/>
      <c r="N34" s="231"/>
      <c r="O34" s="231"/>
      <c r="P34" s="231"/>
      <c r="Q34" s="231"/>
      <c r="R34" s="232"/>
      <c r="S34" s="232"/>
      <c r="T34" s="232"/>
      <c r="U34" s="232"/>
      <c r="V34" s="232"/>
      <c r="W34" s="232"/>
      <c r="X34" s="232"/>
      <c r="Y34" s="232"/>
      <c r="Z34" s="212"/>
      <c r="AA34" s="212"/>
      <c r="AB34" s="212"/>
      <c r="AC34" s="212"/>
      <c r="AD34" s="212"/>
      <c r="AE34" s="212"/>
      <c r="AF34" s="212"/>
      <c r="AG34" s="212" t="s">
        <v>130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3">
      <c r="A35" s="254">
        <v>13</v>
      </c>
      <c r="B35" s="255" t="s">
        <v>163</v>
      </c>
      <c r="C35" s="263" t="s">
        <v>164</v>
      </c>
      <c r="D35" s="256" t="s">
        <v>123</v>
      </c>
      <c r="E35" s="257">
        <v>9</v>
      </c>
      <c r="F35" s="258">
        <v>322.5</v>
      </c>
      <c r="G35" s="259">
        <f>ROUND(E35*F35,2)</f>
        <v>2902.5</v>
      </c>
      <c r="H35" s="233">
        <v>13.33</v>
      </c>
      <c r="I35" s="232">
        <f>ROUND(E35*H35,2)</f>
        <v>119.97</v>
      </c>
      <c r="J35" s="233">
        <v>309.17</v>
      </c>
      <c r="K35" s="232">
        <f>ROUND(E35*J35,2)</f>
        <v>2782.53</v>
      </c>
      <c r="L35" s="232">
        <v>21</v>
      </c>
      <c r="M35" s="232">
        <f>G35*(1+L35/100)</f>
        <v>3512.0250000000001</v>
      </c>
      <c r="N35" s="231">
        <v>3.3E-4</v>
      </c>
      <c r="O35" s="231">
        <f>ROUND(E35*N35,2)</f>
        <v>0</v>
      </c>
      <c r="P35" s="231">
        <v>0</v>
      </c>
      <c r="Q35" s="231">
        <f>ROUND(E35*P35,2)</f>
        <v>0</v>
      </c>
      <c r="R35" s="232"/>
      <c r="S35" s="232" t="s">
        <v>115</v>
      </c>
      <c r="T35" s="232" t="s">
        <v>115</v>
      </c>
      <c r="U35" s="232">
        <v>0.41</v>
      </c>
      <c r="V35" s="232">
        <f>ROUND(E35*U35,2)</f>
        <v>3.69</v>
      </c>
      <c r="W35" s="232"/>
      <c r="X35" s="232" t="s">
        <v>116</v>
      </c>
      <c r="Y35" s="232" t="s">
        <v>117</v>
      </c>
      <c r="Z35" s="212"/>
      <c r="AA35" s="212"/>
      <c r="AB35" s="212"/>
      <c r="AC35" s="212"/>
      <c r="AD35" s="212"/>
      <c r="AE35" s="212"/>
      <c r="AF35" s="212"/>
      <c r="AG35" s="212" t="s">
        <v>118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0.6" outlineLevel="1" x14ac:dyDescent="0.3">
      <c r="A36" s="248">
        <v>14</v>
      </c>
      <c r="B36" s="249" t="s">
        <v>165</v>
      </c>
      <c r="C36" s="264" t="s">
        <v>166</v>
      </c>
      <c r="D36" s="250" t="s">
        <v>114</v>
      </c>
      <c r="E36" s="251">
        <v>0.36</v>
      </c>
      <c r="F36" s="252">
        <v>731</v>
      </c>
      <c r="G36" s="253">
        <f>ROUND(E36*F36,2)</f>
        <v>263.16000000000003</v>
      </c>
      <c r="H36" s="233">
        <v>489.65</v>
      </c>
      <c r="I36" s="232">
        <f>ROUND(E36*H36,2)</f>
        <v>176.27</v>
      </c>
      <c r="J36" s="233">
        <v>241.35</v>
      </c>
      <c r="K36" s="232">
        <f>ROUND(E36*J36,2)</f>
        <v>86.89</v>
      </c>
      <c r="L36" s="232">
        <v>21</v>
      </c>
      <c r="M36" s="232">
        <f>G36*(1+L36/100)</f>
        <v>318.42360000000002</v>
      </c>
      <c r="N36" s="231">
        <v>0.18310000000000001</v>
      </c>
      <c r="O36" s="231">
        <f>ROUND(E36*N36,2)</f>
        <v>7.0000000000000007E-2</v>
      </c>
      <c r="P36" s="231">
        <v>0</v>
      </c>
      <c r="Q36" s="231">
        <f>ROUND(E36*P36,2)</f>
        <v>0</v>
      </c>
      <c r="R36" s="232"/>
      <c r="S36" s="232" t="s">
        <v>115</v>
      </c>
      <c r="T36" s="232" t="s">
        <v>115</v>
      </c>
      <c r="U36" s="232">
        <v>0.375</v>
      </c>
      <c r="V36" s="232">
        <f>ROUND(E36*U36,2)</f>
        <v>0.14000000000000001</v>
      </c>
      <c r="W36" s="232"/>
      <c r="X36" s="232" t="s">
        <v>116</v>
      </c>
      <c r="Y36" s="232" t="s">
        <v>117</v>
      </c>
      <c r="Z36" s="212"/>
      <c r="AA36" s="212"/>
      <c r="AB36" s="212"/>
      <c r="AC36" s="212"/>
      <c r="AD36" s="212"/>
      <c r="AE36" s="212"/>
      <c r="AF36" s="212"/>
      <c r="AG36" s="212" t="s">
        <v>118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3">
      <c r="A37" s="229"/>
      <c r="B37" s="230"/>
      <c r="C37" s="266" t="s">
        <v>160</v>
      </c>
      <c r="D37" s="237"/>
      <c r="E37" s="238">
        <v>0.36</v>
      </c>
      <c r="F37" s="232"/>
      <c r="G37" s="232"/>
      <c r="H37" s="232"/>
      <c r="I37" s="232"/>
      <c r="J37" s="232"/>
      <c r="K37" s="232"/>
      <c r="L37" s="232"/>
      <c r="M37" s="232"/>
      <c r="N37" s="231"/>
      <c r="O37" s="231"/>
      <c r="P37" s="231"/>
      <c r="Q37" s="231"/>
      <c r="R37" s="232"/>
      <c r="S37" s="232"/>
      <c r="T37" s="232"/>
      <c r="U37" s="232"/>
      <c r="V37" s="232"/>
      <c r="W37" s="232"/>
      <c r="X37" s="232"/>
      <c r="Y37" s="232"/>
      <c r="Z37" s="212"/>
      <c r="AA37" s="212"/>
      <c r="AB37" s="212"/>
      <c r="AC37" s="212"/>
      <c r="AD37" s="212"/>
      <c r="AE37" s="212"/>
      <c r="AF37" s="212"/>
      <c r="AG37" s="212" t="s">
        <v>130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3">
      <c r="A38" s="248">
        <v>15</v>
      </c>
      <c r="B38" s="249" t="s">
        <v>167</v>
      </c>
      <c r="C38" s="264" t="s">
        <v>168</v>
      </c>
      <c r="D38" s="250" t="s">
        <v>114</v>
      </c>
      <c r="E38" s="251">
        <v>11.57911</v>
      </c>
      <c r="F38" s="252">
        <v>418.5</v>
      </c>
      <c r="G38" s="253">
        <f>ROUND(E38*F38,2)</f>
        <v>4845.8599999999997</v>
      </c>
      <c r="H38" s="233">
        <v>418.5</v>
      </c>
      <c r="I38" s="232">
        <f>ROUND(E38*H38,2)</f>
        <v>4845.8599999999997</v>
      </c>
      <c r="J38" s="233">
        <v>0</v>
      </c>
      <c r="K38" s="232">
        <f>ROUND(E38*J38,2)</f>
        <v>0</v>
      </c>
      <c r="L38" s="232">
        <v>21</v>
      </c>
      <c r="M38" s="232">
        <f>G38*(1+L38/100)</f>
        <v>5863.4905999999992</v>
      </c>
      <c r="N38" s="231">
        <v>0.129</v>
      </c>
      <c r="O38" s="231">
        <f>ROUND(E38*N38,2)</f>
        <v>1.49</v>
      </c>
      <c r="P38" s="231">
        <v>0</v>
      </c>
      <c r="Q38" s="231">
        <f>ROUND(E38*P38,2)</f>
        <v>0</v>
      </c>
      <c r="R38" s="232" t="s">
        <v>145</v>
      </c>
      <c r="S38" s="232" t="s">
        <v>115</v>
      </c>
      <c r="T38" s="232" t="s">
        <v>115</v>
      </c>
      <c r="U38" s="232">
        <v>0</v>
      </c>
      <c r="V38" s="232">
        <f>ROUND(E38*U38,2)</f>
        <v>0</v>
      </c>
      <c r="W38" s="232"/>
      <c r="X38" s="232" t="s">
        <v>146</v>
      </c>
      <c r="Y38" s="232" t="s">
        <v>117</v>
      </c>
      <c r="Z38" s="212"/>
      <c r="AA38" s="212"/>
      <c r="AB38" s="212"/>
      <c r="AC38" s="212"/>
      <c r="AD38" s="212"/>
      <c r="AE38" s="212"/>
      <c r="AF38" s="212"/>
      <c r="AG38" s="212" t="s">
        <v>147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3">
      <c r="A39" s="229"/>
      <c r="B39" s="230"/>
      <c r="C39" s="266" t="s">
        <v>169</v>
      </c>
      <c r="D39" s="237"/>
      <c r="E39" s="238">
        <v>11.57911</v>
      </c>
      <c r="F39" s="232"/>
      <c r="G39" s="232"/>
      <c r="H39" s="232"/>
      <c r="I39" s="232"/>
      <c r="J39" s="232"/>
      <c r="K39" s="232"/>
      <c r="L39" s="232"/>
      <c r="M39" s="232"/>
      <c r="N39" s="231"/>
      <c r="O39" s="231"/>
      <c r="P39" s="231"/>
      <c r="Q39" s="231"/>
      <c r="R39" s="232"/>
      <c r="S39" s="232"/>
      <c r="T39" s="232"/>
      <c r="U39" s="232"/>
      <c r="V39" s="232"/>
      <c r="W39" s="232"/>
      <c r="X39" s="232"/>
      <c r="Y39" s="232"/>
      <c r="Z39" s="212"/>
      <c r="AA39" s="212"/>
      <c r="AB39" s="212"/>
      <c r="AC39" s="212"/>
      <c r="AD39" s="212"/>
      <c r="AE39" s="212"/>
      <c r="AF39" s="212"/>
      <c r="AG39" s="212" t="s">
        <v>130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x14ac:dyDescent="0.3">
      <c r="A40" s="241" t="s">
        <v>110</v>
      </c>
      <c r="B40" s="242" t="s">
        <v>61</v>
      </c>
      <c r="C40" s="262" t="s">
        <v>62</v>
      </c>
      <c r="D40" s="243"/>
      <c r="E40" s="244"/>
      <c r="F40" s="245"/>
      <c r="G40" s="246">
        <f>SUMIF(AG41:AG53,"&lt;&gt;NOR",G41:G53)</f>
        <v>9076.4900000000016</v>
      </c>
      <c r="H40" s="240"/>
      <c r="I40" s="240">
        <f>SUM(I41:I53)</f>
        <v>2873.2</v>
      </c>
      <c r="J40" s="240"/>
      <c r="K40" s="240">
        <f>SUM(K41:K53)</f>
        <v>6203.2999999999993</v>
      </c>
      <c r="L40" s="240"/>
      <c r="M40" s="240">
        <f>SUM(M41:M53)</f>
        <v>10982.552900000001</v>
      </c>
      <c r="N40" s="239"/>
      <c r="O40" s="239">
        <f>SUM(O41:O53)</f>
        <v>0.28999999999999998</v>
      </c>
      <c r="P40" s="239"/>
      <c r="Q40" s="239">
        <f>SUM(Q41:Q53)</f>
        <v>0</v>
      </c>
      <c r="R40" s="240"/>
      <c r="S40" s="240"/>
      <c r="T40" s="240"/>
      <c r="U40" s="240"/>
      <c r="V40" s="240">
        <f>SUM(V41:V53)</f>
        <v>8.93</v>
      </c>
      <c r="W40" s="240"/>
      <c r="X40" s="240"/>
      <c r="Y40" s="240"/>
      <c r="AG40" t="s">
        <v>111</v>
      </c>
    </row>
    <row r="41" spans="1:60" ht="20.6" outlineLevel="1" x14ac:dyDescent="0.3">
      <c r="A41" s="248">
        <v>16</v>
      </c>
      <c r="B41" s="249" t="s">
        <v>170</v>
      </c>
      <c r="C41" s="264" t="s">
        <v>171</v>
      </c>
      <c r="D41" s="250" t="s">
        <v>114</v>
      </c>
      <c r="E41" s="251">
        <v>12.615</v>
      </c>
      <c r="F41" s="252">
        <v>208.5</v>
      </c>
      <c r="G41" s="253">
        <f>ROUND(E41*F41,2)</f>
        <v>2630.23</v>
      </c>
      <c r="H41" s="233">
        <v>39.15</v>
      </c>
      <c r="I41" s="232">
        <f>ROUND(E41*H41,2)</f>
        <v>493.88</v>
      </c>
      <c r="J41" s="233">
        <v>169.35</v>
      </c>
      <c r="K41" s="232">
        <f>ROUND(E41*J41,2)</f>
        <v>2136.35</v>
      </c>
      <c r="L41" s="232">
        <v>21</v>
      </c>
      <c r="M41" s="232">
        <f>G41*(1+L41/100)</f>
        <v>3182.5783000000001</v>
      </c>
      <c r="N41" s="231">
        <v>6.8999999999999999E-3</v>
      </c>
      <c r="O41" s="231">
        <f>ROUND(E41*N41,2)</f>
        <v>0.09</v>
      </c>
      <c r="P41" s="231">
        <v>0</v>
      </c>
      <c r="Q41" s="231">
        <f>ROUND(E41*P41,2)</f>
        <v>0</v>
      </c>
      <c r="R41" s="232"/>
      <c r="S41" s="232" t="s">
        <v>115</v>
      </c>
      <c r="T41" s="232" t="s">
        <v>115</v>
      </c>
      <c r="U41" s="232">
        <v>0.25</v>
      </c>
      <c r="V41" s="232">
        <f>ROUND(E41*U41,2)</f>
        <v>3.15</v>
      </c>
      <c r="W41" s="232"/>
      <c r="X41" s="232" t="s">
        <v>116</v>
      </c>
      <c r="Y41" s="232" t="s">
        <v>117</v>
      </c>
      <c r="Z41" s="212"/>
      <c r="AA41" s="212"/>
      <c r="AB41" s="212"/>
      <c r="AC41" s="212"/>
      <c r="AD41" s="212"/>
      <c r="AE41" s="212"/>
      <c r="AF41" s="212"/>
      <c r="AG41" s="212" t="s">
        <v>118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3">
      <c r="A42" s="229"/>
      <c r="B42" s="230"/>
      <c r="C42" s="266" t="s">
        <v>172</v>
      </c>
      <c r="D42" s="237"/>
      <c r="E42" s="238">
        <v>6.9660000000000002</v>
      </c>
      <c r="F42" s="232"/>
      <c r="G42" s="232"/>
      <c r="H42" s="232"/>
      <c r="I42" s="232"/>
      <c r="J42" s="232"/>
      <c r="K42" s="232"/>
      <c r="L42" s="232"/>
      <c r="M42" s="232"/>
      <c r="N42" s="231"/>
      <c r="O42" s="231"/>
      <c r="P42" s="231"/>
      <c r="Q42" s="231"/>
      <c r="R42" s="232"/>
      <c r="S42" s="232"/>
      <c r="T42" s="232"/>
      <c r="U42" s="232"/>
      <c r="V42" s="232"/>
      <c r="W42" s="232"/>
      <c r="X42" s="232"/>
      <c r="Y42" s="232"/>
      <c r="Z42" s="212"/>
      <c r="AA42" s="212"/>
      <c r="AB42" s="212"/>
      <c r="AC42" s="212"/>
      <c r="AD42" s="212"/>
      <c r="AE42" s="212"/>
      <c r="AF42" s="212"/>
      <c r="AG42" s="212" t="s">
        <v>130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3" x14ac:dyDescent="0.3">
      <c r="A43" s="229"/>
      <c r="B43" s="230"/>
      <c r="C43" s="266" t="s">
        <v>173</v>
      </c>
      <c r="D43" s="237"/>
      <c r="E43" s="238">
        <v>4.5149999999999997</v>
      </c>
      <c r="F43" s="232"/>
      <c r="G43" s="232"/>
      <c r="H43" s="232"/>
      <c r="I43" s="232"/>
      <c r="J43" s="232"/>
      <c r="K43" s="232"/>
      <c r="L43" s="232"/>
      <c r="M43" s="232"/>
      <c r="N43" s="231"/>
      <c r="O43" s="231"/>
      <c r="P43" s="231"/>
      <c r="Q43" s="231"/>
      <c r="R43" s="232"/>
      <c r="S43" s="232"/>
      <c r="T43" s="232"/>
      <c r="U43" s="232"/>
      <c r="V43" s="232"/>
      <c r="W43" s="232"/>
      <c r="X43" s="232"/>
      <c r="Y43" s="232"/>
      <c r="Z43" s="212"/>
      <c r="AA43" s="212"/>
      <c r="AB43" s="212"/>
      <c r="AC43" s="212"/>
      <c r="AD43" s="212"/>
      <c r="AE43" s="212"/>
      <c r="AF43" s="212"/>
      <c r="AG43" s="212" t="s">
        <v>130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3" x14ac:dyDescent="0.3">
      <c r="A44" s="229"/>
      <c r="B44" s="230"/>
      <c r="C44" s="266" t="s">
        <v>174</v>
      </c>
      <c r="D44" s="237"/>
      <c r="E44" s="238">
        <v>1.1339999999999999</v>
      </c>
      <c r="F44" s="232"/>
      <c r="G44" s="232"/>
      <c r="H44" s="232"/>
      <c r="I44" s="232"/>
      <c r="J44" s="232"/>
      <c r="K44" s="232"/>
      <c r="L44" s="232"/>
      <c r="M44" s="232"/>
      <c r="N44" s="231"/>
      <c r="O44" s="231"/>
      <c r="P44" s="231"/>
      <c r="Q44" s="231"/>
      <c r="R44" s="232"/>
      <c r="S44" s="232"/>
      <c r="T44" s="232"/>
      <c r="U44" s="232"/>
      <c r="V44" s="232"/>
      <c r="W44" s="232"/>
      <c r="X44" s="232"/>
      <c r="Y44" s="232"/>
      <c r="Z44" s="212"/>
      <c r="AA44" s="212"/>
      <c r="AB44" s="212"/>
      <c r="AC44" s="212"/>
      <c r="AD44" s="212"/>
      <c r="AE44" s="212"/>
      <c r="AF44" s="212"/>
      <c r="AG44" s="212" t="s">
        <v>130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3">
      <c r="A45" s="248">
        <v>17</v>
      </c>
      <c r="B45" s="249" t="s">
        <v>175</v>
      </c>
      <c r="C45" s="264" t="s">
        <v>176</v>
      </c>
      <c r="D45" s="250" t="s">
        <v>114</v>
      </c>
      <c r="E45" s="251">
        <v>12.615</v>
      </c>
      <c r="F45" s="252">
        <v>111.5</v>
      </c>
      <c r="G45" s="253">
        <f>ROUND(E45*F45,2)</f>
        <v>1406.57</v>
      </c>
      <c r="H45" s="233">
        <v>51.74</v>
      </c>
      <c r="I45" s="232">
        <f>ROUND(E45*H45,2)</f>
        <v>652.70000000000005</v>
      </c>
      <c r="J45" s="233">
        <v>59.76</v>
      </c>
      <c r="K45" s="232">
        <f>ROUND(E45*J45,2)</f>
        <v>753.87</v>
      </c>
      <c r="L45" s="232">
        <v>21</v>
      </c>
      <c r="M45" s="232">
        <f>G45*(1+L45/100)</f>
        <v>1701.9496999999999</v>
      </c>
      <c r="N45" s="231">
        <v>1.155E-2</v>
      </c>
      <c r="O45" s="231">
        <f>ROUND(E45*N45,2)</f>
        <v>0.15</v>
      </c>
      <c r="P45" s="231">
        <v>0</v>
      </c>
      <c r="Q45" s="231">
        <f>ROUND(E45*P45,2)</f>
        <v>0</v>
      </c>
      <c r="R45" s="232"/>
      <c r="S45" s="232" t="s">
        <v>115</v>
      </c>
      <c r="T45" s="232" t="s">
        <v>115</v>
      </c>
      <c r="U45" s="232">
        <v>9.6000000000000002E-2</v>
      </c>
      <c r="V45" s="232">
        <f>ROUND(E45*U45,2)</f>
        <v>1.21</v>
      </c>
      <c r="W45" s="232"/>
      <c r="X45" s="232" t="s">
        <v>116</v>
      </c>
      <c r="Y45" s="232" t="s">
        <v>117</v>
      </c>
      <c r="Z45" s="212"/>
      <c r="AA45" s="212"/>
      <c r="AB45" s="212"/>
      <c r="AC45" s="212"/>
      <c r="AD45" s="212"/>
      <c r="AE45" s="212"/>
      <c r="AF45" s="212"/>
      <c r="AG45" s="212" t="s">
        <v>118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2" x14ac:dyDescent="0.3">
      <c r="A46" s="229"/>
      <c r="B46" s="230"/>
      <c r="C46" s="266" t="s">
        <v>172</v>
      </c>
      <c r="D46" s="237"/>
      <c r="E46" s="238">
        <v>6.9660000000000002</v>
      </c>
      <c r="F46" s="232"/>
      <c r="G46" s="232"/>
      <c r="H46" s="232"/>
      <c r="I46" s="232"/>
      <c r="J46" s="232"/>
      <c r="K46" s="232"/>
      <c r="L46" s="232"/>
      <c r="M46" s="232"/>
      <c r="N46" s="231"/>
      <c r="O46" s="231"/>
      <c r="P46" s="231"/>
      <c r="Q46" s="231"/>
      <c r="R46" s="232"/>
      <c r="S46" s="232"/>
      <c r="T46" s="232"/>
      <c r="U46" s="232"/>
      <c r="V46" s="232"/>
      <c r="W46" s="232"/>
      <c r="X46" s="232"/>
      <c r="Y46" s="232"/>
      <c r="Z46" s="212"/>
      <c r="AA46" s="212"/>
      <c r="AB46" s="212"/>
      <c r="AC46" s="212"/>
      <c r="AD46" s="212"/>
      <c r="AE46" s="212"/>
      <c r="AF46" s="212"/>
      <c r="AG46" s="212" t="s">
        <v>130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3" x14ac:dyDescent="0.3">
      <c r="A47" s="229"/>
      <c r="B47" s="230"/>
      <c r="C47" s="266" t="s">
        <v>173</v>
      </c>
      <c r="D47" s="237"/>
      <c r="E47" s="238">
        <v>4.5149999999999997</v>
      </c>
      <c r="F47" s="232"/>
      <c r="G47" s="232"/>
      <c r="H47" s="232"/>
      <c r="I47" s="232"/>
      <c r="J47" s="232"/>
      <c r="K47" s="232"/>
      <c r="L47" s="232"/>
      <c r="M47" s="232"/>
      <c r="N47" s="231"/>
      <c r="O47" s="231"/>
      <c r="P47" s="231"/>
      <c r="Q47" s="231"/>
      <c r="R47" s="232"/>
      <c r="S47" s="232"/>
      <c r="T47" s="232"/>
      <c r="U47" s="232"/>
      <c r="V47" s="232"/>
      <c r="W47" s="232"/>
      <c r="X47" s="232"/>
      <c r="Y47" s="232"/>
      <c r="Z47" s="212"/>
      <c r="AA47" s="212"/>
      <c r="AB47" s="212"/>
      <c r="AC47" s="212"/>
      <c r="AD47" s="212"/>
      <c r="AE47" s="212"/>
      <c r="AF47" s="212"/>
      <c r="AG47" s="212" t="s">
        <v>130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3" x14ac:dyDescent="0.3">
      <c r="A48" s="229"/>
      <c r="B48" s="230"/>
      <c r="C48" s="266" t="s">
        <v>174</v>
      </c>
      <c r="D48" s="237"/>
      <c r="E48" s="238">
        <v>1.1339999999999999</v>
      </c>
      <c r="F48" s="232"/>
      <c r="G48" s="232"/>
      <c r="H48" s="232"/>
      <c r="I48" s="232"/>
      <c r="J48" s="232"/>
      <c r="K48" s="232"/>
      <c r="L48" s="232"/>
      <c r="M48" s="232"/>
      <c r="N48" s="231"/>
      <c r="O48" s="231"/>
      <c r="P48" s="231"/>
      <c r="Q48" s="231"/>
      <c r="R48" s="232"/>
      <c r="S48" s="232"/>
      <c r="T48" s="232"/>
      <c r="U48" s="232"/>
      <c r="V48" s="232"/>
      <c r="W48" s="232"/>
      <c r="X48" s="232"/>
      <c r="Y48" s="232"/>
      <c r="Z48" s="212"/>
      <c r="AA48" s="212"/>
      <c r="AB48" s="212"/>
      <c r="AC48" s="212"/>
      <c r="AD48" s="212"/>
      <c r="AE48" s="212"/>
      <c r="AF48" s="212"/>
      <c r="AG48" s="212" t="s">
        <v>130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3">
      <c r="A49" s="254">
        <v>18</v>
      </c>
      <c r="B49" s="255" t="s">
        <v>177</v>
      </c>
      <c r="C49" s="263" t="s">
        <v>178</v>
      </c>
      <c r="D49" s="256" t="s">
        <v>114</v>
      </c>
      <c r="E49" s="257">
        <v>12.615</v>
      </c>
      <c r="F49" s="258">
        <v>52</v>
      </c>
      <c r="G49" s="259">
        <f>ROUND(E49*F49,2)</f>
        <v>655.98</v>
      </c>
      <c r="H49" s="233">
        <v>52</v>
      </c>
      <c r="I49" s="232">
        <f>ROUND(E49*H49,2)</f>
        <v>655.98</v>
      </c>
      <c r="J49" s="233">
        <v>0</v>
      </c>
      <c r="K49" s="232">
        <f>ROUND(E49*J49,2)</f>
        <v>0</v>
      </c>
      <c r="L49" s="232">
        <v>21</v>
      </c>
      <c r="M49" s="232">
        <f>G49*(1+L49/100)</f>
        <v>793.73580000000004</v>
      </c>
      <c r="N49" s="231">
        <v>8.0000000000000007E-5</v>
      </c>
      <c r="O49" s="231">
        <f>ROUND(E49*N49,2)</f>
        <v>0</v>
      </c>
      <c r="P49" s="231">
        <v>0</v>
      </c>
      <c r="Q49" s="231">
        <f>ROUND(E49*P49,2)</f>
        <v>0</v>
      </c>
      <c r="R49" s="232"/>
      <c r="S49" s="232" t="s">
        <v>115</v>
      </c>
      <c r="T49" s="232" t="s">
        <v>115</v>
      </c>
      <c r="U49" s="232">
        <v>0</v>
      </c>
      <c r="V49" s="232">
        <f>ROUND(E49*U49,2)</f>
        <v>0</v>
      </c>
      <c r="W49" s="232"/>
      <c r="X49" s="232" t="s">
        <v>116</v>
      </c>
      <c r="Y49" s="232" t="s">
        <v>117</v>
      </c>
      <c r="Z49" s="212"/>
      <c r="AA49" s="212"/>
      <c r="AB49" s="212"/>
      <c r="AC49" s="212"/>
      <c r="AD49" s="212"/>
      <c r="AE49" s="212"/>
      <c r="AF49" s="212"/>
      <c r="AG49" s="212" t="s">
        <v>118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0.6" outlineLevel="1" x14ac:dyDescent="0.3">
      <c r="A50" s="248">
        <v>19</v>
      </c>
      <c r="B50" s="249" t="s">
        <v>179</v>
      </c>
      <c r="C50" s="264" t="s">
        <v>180</v>
      </c>
      <c r="D50" s="250" t="s">
        <v>114</v>
      </c>
      <c r="E50" s="251">
        <v>12.615</v>
      </c>
      <c r="F50" s="252">
        <v>347.5</v>
      </c>
      <c r="G50" s="253">
        <f>ROUND(E50*F50,2)</f>
        <v>4383.71</v>
      </c>
      <c r="H50" s="233">
        <v>84.87</v>
      </c>
      <c r="I50" s="232">
        <f>ROUND(E50*H50,2)</f>
        <v>1070.6400000000001</v>
      </c>
      <c r="J50" s="233">
        <v>262.63</v>
      </c>
      <c r="K50" s="232">
        <f>ROUND(E50*J50,2)</f>
        <v>3313.08</v>
      </c>
      <c r="L50" s="232">
        <v>21</v>
      </c>
      <c r="M50" s="232">
        <f>G50*(1+L50/100)</f>
        <v>5304.2891</v>
      </c>
      <c r="N50" s="231">
        <v>3.6700000000000001E-3</v>
      </c>
      <c r="O50" s="231">
        <f>ROUND(E50*N50,2)</f>
        <v>0.05</v>
      </c>
      <c r="P50" s="231">
        <v>0</v>
      </c>
      <c r="Q50" s="231">
        <f>ROUND(E50*P50,2)</f>
        <v>0</v>
      </c>
      <c r="R50" s="232"/>
      <c r="S50" s="232" t="s">
        <v>115</v>
      </c>
      <c r="T50" s="232" t="s">
        <v>115</v>
      </c>
      <c r="U50" s="232">
        <v>0.36199999999999999</v>
      </c>
      <c r="V50" s="232">
        <f>ROUND(E50*U50,2)</f>
        <v>4.57</v>
      </c>
      <c r="W50" s="232"/>
      <c r="X50" s="232" t="s">
        <v>116</v>
      </c>
      <c r="Y50" s="232" t="s">
        <v>117</v>
      </c>
      <c r="Z50" s="212"/>
      <c r="AA50" s="212"/>
      <c r="AB50" s="212"/>
      <c r="AC50" s="212"/>
      <c r="AD50" s="212"/>
      <c r="AE50" s="212"/>
      <c r="AF50" s="212"/>
      <c r="AG50" s="212" t="s">
        <v>118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2" x14ac:dyDescent="0.3">
      <c r="A51" s="229"/>
      <c r="B51" s="230"/>
      <c r="C51" s="266" t="s">
        <v>172</v>
      </c>
      <c r="D51" s="237"/>
      <c r="E51" s="238">
        <v>6.9660000000000002</v>
      </c>
      <c r="F51" s="232"/>
      <c r="G51" s="232"/>
      <c r="H51" s="232"/>
      <c r="I51" s="232"/>
      <c r="J51" s="232"/>
      <c r="K51" s="232"/>
      <c r="L51" s="232"/>
      <c r="M51" s="232"/>
      <c r="N51" s="231"/>
      <c r="O51" s="231"/>
      <c r="P51" s="231"/>
      <c r="Q51" s="231"/>
      <c r="R51" s="232"/>
      <c r="S51" s="232"/>
      <c r="T51" s="232"/>
      <c r="U51" s="232"/>
      <c r="V51" s="232"/>
      <c r="W51" s="232"/>
      <c r="X51" s="232"/>
      <c r="Y51" s="232"/>
      <c r="Z51" s="212"/>
      <c r="AA51" s="212"/>
      <c r="AB51" s="212"/>
      <c r="AC51" s="212"/>
      <c r="AD51" s="212"/>
      <c r="AE51" s="212"/>
      <c r="AF51" s="212"/>
      <c r="AG51" s="212" t="s">
        <v>130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3" x14ac:dyDescent="0.3">
      <c r="A52" s="229"/>
      <c r="B52" s="230"/>
      <c r="C52" s="266" t="s">
        <v>173</v>
      </c>
      <c r="D52" s="237"/>
      <c r="E52" s="238">
        <v>4.5149999999999997</v>
      </c>
      <c r="F52" s="232"/>
      <c r="G52" s="232"/>
      <c r="H52" s="232"/>
      <c r="I52" s="232"/>
      <c r="J52" s="232"/>
      <c r="K52" s="232"/>
      <c r="L52" s="232"/>
      <c r="M52" s="232"/>
      <c r="N52" s="231"/>
      <c r="O52" s="231"/>
      <c r="P52" s="231"/>
      <c r="Q52" s="231"/>
      <c r="R52" s="232"/>
      <c r="S52" s="232"/>
      <c r="T52" s="232"/>
      <c r="U52" s="232"/>
      <c r="V52" s="232"/>
      <c r="W52" s="232"/>
      <c r="X52" s="232"/>
      <c r="Y52" s="232"/>
      <c r="Z52" s="212"/>
      <c r="AA52" s="212"/>
      <c r="AB52" s="212"/>
      <c r="AC52" s="212"/>
      <c r="AD52" s="212"/>
      <c r="AE52" s="212"/>
      <c r="AF52" s="212"/>
      <c r="AG52" s="212" t="s">
        <v>130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3">
      <c r="A53" s="229"/>
      <c r="B53" s="230"/>
      <c r="C53" s="266" t="s">
        <v>174</v>
      </c>
      <c r="D53" s="237"/>
      <c r="E53" s="238">
        <v>1.1339999999999999</v>
      </c>
      <c r="F53" s="232"/>
      <c r="G53" s="232"/>
      <c r="H53" s="232"/>
      <c r="I53" s="232"/>
      <c r="J53" s="232"/>
      <c r="K53" s="232"/>
      <c r="L53" s="232"/>
      <c r="M53" s="232"/>
      <c r="N53" s="231"/>
      <c r="O53" s="231"/>
      <c r="P53" s="231"/>
      <c r="Q53" s="231"/>
      <c r="R53" s="232"/>
      <c r="S53" s="232"/>
      <c r="T53" s="232"/>
      <c r="U53" s="232"/>
      <c r="V53" s="232"/>
      <c r="W53" s="232"/>
      <c r="X53" s="232"/>
      <c r="Y53" s="232"/>
      <c r="Z53" s="212"/>
      <c r="AA53" s="212"/>
      <c r="AB53" s="212"/>
      <c r="AC53" s="212"/>
      <c r="AD53" s="212"/>
      <c r="AE53" s="212"/>
      <c r="AF53" s="212"/>
      <c r="AG53" s="212" t="s">
        <v>130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x14ac:dyDescent="0.3">
      <c r="A54" s="241" t="s">
        <v>110</v>
      </c>
      <c r="B54" s="242" t="s">
        <v>63</v>
      </c>
      <c r="C54" s="262" t="s">
        <v>64</v>
      </c>
      <c r="D54" s="243"/>
      <c r="E54" s="244"/>
      <c r="F54" s="245"/>
      <c r="G54" s="246">
        <f>SUMIF(AG55:AG61,"&lt;&gt;NOR",G55:G61)</f>
        <v>49402.29</v>
      </c>
      <c r="H54" s="240"/>
      <c r="I54" s="240">
        <f>SUM(I55:I61)</f>
        <v>22444.2</v>
      </c>
      <c r="J54" s="240"/>
      <c r="K54" s="240">
        <f>SUM(K55:K61)</f>
        <v>26958.09</v>
      </c>
      <c r="L54" s="240"/>
      <c r="M54" s="240">
        <f>SUM(M55:M61)</f>
        <v>59776.770899999996</v>
      </c>
      <c r="N54" s="239"/>
      <c r="O54" s="239">
        <f>SUM(O55:O61)</f>
        <v>0.34</v>
      </c>
      <c r="P54" s="239"/>
      <c r="Q54" s="239">
        <f>SUM(Q55:Q61)</f>
        <v>0</v>
      </c>
      <c r="R54" s="240"/>
      <c r="S54" s="240"/>
      <c r="T54" s="240"/>
      <c r="U54" s="240"/>
      <c r="V54" s="240">
        <f>SUM(V55:V61)</f>
        <v>38.519999999999996</v>
      </c>
      <c r="W54" s="240"/>
      <c r="X54" s="240"/>
      <c r="Y54" s="240"/>
      <c r="AG54" t="s">
        <v>111</v>
      </c>
    </row>
    <row r="55" spans="1:60" outlineLevel="1" x14ac:dyDescent="0.3">
      <c r="A55" s="248">
        <v>20</v>
      </c>
      <c r="B55" s="249" t="s">
        <v>181</v>
      </c>
      <c r="C55" s="264" t="s">
        <v>182</v>
      </c>
      <c r="D55" s="250" t="s">
        <v>114</v>
      </c>
      <c r="E55" s="251">
        <v>24.3</v>
      </c>
      <c r="F55" s="252">
        <v>94.3</v>
      </c>
      <c r="G55" s="253">
        <f>ROUND(E55*F55,2)</f>
        <v>2291.4899999999998</v>
      </c>
      <c r="H55" s="233">
        <v>47.57</v>
      </c>
      <c r="I55" s="232">
        <f>ROUND(E55*H55,2)</f>
        <v>1155.95</v>
      </c>
      <c r="J55" s="233">
        <v>46.73</v>
      </c>
      <c r="K55" s="232">
        <f>ROUND(E55*J55,2)</f>
        <v>1135.54</v>
      </c>
      <c r="L55" s="232">
        <v>21</v>
      </c>
      <c r="M55" s="232">
        <f>G55*(1+L55/100)</f>
        <v>2772.7028999999998</v>
      </c>
      <c r="N55" s="231">
        <v>3.5E-4</v>
      </c>
      <c r="O55" s="231">
        <f>ROUND(E55*N55,2)</f>
        <v>0.01</v>
      </c>
      <c r="P55" s="231">
        <v>0</v>
      </c>
      <c r="Q55" s="231">
        <f>ROUND(E55*P55,2)</f>
        <v>0</v>
      </c>
      <c r="R55" s="232"/>
      <c r="S55" s="232" t="s">
        <v>115</v>
      </c>
      <c r="T55" s="232" t="s">
        <v>115</v>
      </c>
      <c r="U55" s="232">
        <v>7.0000000000000007E-2</v>
      </c>
      <c r="V55" s="232">
        <f>ROUND(E55*U55,2)</f>
        <v>1.7</v>
      </c>
      <c r="W55" s="232"/>
      <c r="X55" s="232" t="s">
        <v>116</v>
      </c>
      <c r="Y55" s="232" t="s">
        <v>117</v>
      </c>
      <c r="Z55" s="212"/>
      <c r="AA55" s="212"/>
      <c r="AB55" s="212"/>
      <c r="AC55" s="212"/>
      <c r="AD55" s="212"/>
      <c r="AE55" s="212"/>
      <c r="AF55" s="212"/>
      <c r="AG55" s="212" t="s">
        <v>118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2" x14ac:dyDescent="0.3">
      <c r="A56" s="229"/>
      <c r="B56" s="230"/>
      <c r="C56" s="266" t="s">
        <v>183</v>
      </c>
      <c r="D56" s="237"/>
      <c r="E56" s="238">
        <v>24.3</v>
      </c>
      <c r="F56" s="232"/>
      <c r="G56" s="232"/>
      <c r="H56" s="232"/>
      <c r="I56" s="232"/>
      <c r="J56" s="232"/>
      <c r="K56" s="232"/>
      <c r="L56" s="232"/>
      <c r="M56" s="232"/>
      <c r="N56" s="231"/>
      <c r="O56" s="231"/>
      <c r="P56" s="231"/>
      <c r="Q56" s="231"/>
      <c r="R56" s="232"/>
      <c r="S56" s="232"/>
      <c r="T56" s="232"/>
      <c r="U56" s="232"/>
      <c r="V56" s="232"/>
      <c r="W56" s="232"/>
      <c r="X56" s="232"/>
      <c r="Y56" s="232"/>
      <c r="Z56" s="212"/>
      <c r="AA56" s="212"/>
      <c r="AB56" s="212"/>
      <c r="AC56" s="212"/>
      <c r="AD56" s="212"/>
      <c r="AE56" s="212"/>
      <c r="AF56" s="212"/>
      <c r="AG56" s="212" t="s">
        <v>130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0.6" outlineLevel="1" x14ac:dyDescent="0.3">
      <c r="A57" s="248">
        <v>21</v>
      </c>
      <c r="B57" s="249" t="s">
        <v>184</v>
      </c>
      <c r="C57" s="264" t="s">
        <v>185</v>
      </c>
      <c r="D57" s="250" t="s">
        <v>114</v>
      </c>
      <c r="E57" s="251">
        <v>24.3</v>
      </c>
      <c r="F57" s="252">
        <v>1606</v>
      </c>
      <c r="G57" s="253">
        <f>ROUND(E57*F57,2)</f>
        <v>39025.800000000003</v>
      </c>
      <c r="H57" s="233">
        <v>715.64</v>
      </c>
      <c r="I57" s="232">
        <f>ROUND(E57*H57,2)</f>
        <v>17390.05</v>
      </c>
      <c r="J57" s="233">
        <v>890.36</v>
      </c>
      <c r="K57" s="232">
        <f>ROUND(E57*J57,2)</f>
        <v>21635.75</v>
      </c>
      <c r="L57" s="232">
        <v>21</v>
      </c>
      <c r="M57" s="232">
        <f>G57*(1+L57/100)</f>
        <v>47221.218000000001</v>
      </c>
      <c r="N57" s="231">
        <v>1.272E-2</v>
      </c>
      <c r="O57" s="231">
        <f>ROUND(E57*N57,2)</f>
        <v>0.31</v>
      </c>
      <c r="P57" s="231">
        <v>0</v>
      </c>
      <c r="Q57" s="231">
        <f>ROUND(E57*P57,2)</f>
        <v>0</v>
      </c>
      <c r="R57" s="232"/>
      <c r="S57" s="232" t="s">
        <v>115</v>
      </c>
      <c r="T57" s="232" t="s">
        <v>115</v>
      </c>
      <c r="U57" s="232">
        <v>1.2558</v>
      </c>
      <c r="V57" s="232">
        <f>ROUND(E57*U57,2)</f>
        <v>30.52</v>
      </c>
      <c r="W57" s="232"/>
      <c r="X57" s="232" t="s">
        <v>116</v>
      </c>
      <c r="Y57" s="232" t="s">
        <v>117</v>
      </c>
      <c r="Z57" s="212"/>
      <c r="AA57" s="212"/>
      <c r="AB57" s="212"/>
      <c r="AC57" s="212"/>
      <c r="AD57" s="212"/>
      <c r="AE57" s="212"/>
      <c r="AF57" s="212"/>
      <c r="AG57" s="212" t="s">
        <v>118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2" x14ac:dyDescent="0.3">
      <c r="A58" s="229"/>
      <c r="B58" s="230"/>
      <c r="C58" s="265" t="s">
        <v>186</v>
      </c>
      <c r="D58" s="260"/>
      <c r="E58" s="260"/>
      <c r="F58" s="260"/>
      <c r="G58" s="260"/>
      <c r="H58" s="232"/>
      <c r="I58" s="232"/>
      <c r="J58" s="232"/>
      <c r="K58" s="232"/>
      <c r="L58" s="232"/>
      <c r="M58" s="232"/>
      <c r="N58" s="231"/>
      <c r="O58" s="231"/>
      <c r="P58" s="231"/>
      <c r="Q58" s="231"/>
      <c r="R58" s="232"/>
      <c r="S58" s="232"/>
      <c r="T58" s="232"/>
      <c r="U58" s="232"/>
      <c r="V58" s="232"/>
      <c r="W58" s="232"/>
      <c r="X58" s="232"/>
      <c r="Y58" s="232"/>
      <c r="Z58" s="212"/>
      <c r="AA58" s="212"/>
      <c r="AB58" s="212"/>
      <c r="AC58" s="212"/>
      <c r="AD58" s="212"/>
      <c r="AE58" s="212"/>
      <c r="AF58" s="212"/>
      <c r="AG58" s="212" t="s">
        <v>125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0.6" outlineLevel="1" x14ac:dyDescent="0.3">
      <c r="A59" s="248">
        <v>22</v>
      </c>
      <c r="B59" s="249" t="s">
        <v>187</v>
      </c>
      <c r="C59" s="264" t="s">
        <v>188</v>
      </c>
      <c r="D59" s="250" t="s">
        <v>114</v>
      </c>
      <c r="E59" s="251">
        <v>30</v>
      </c>
      <c r="F59" s="252">
        <v>269.5</v>
      </c>
      <c r="G59" s="253">
        <f>ROUND(E59*F59,2)</f>
        <v>8085</v>
      </c>
      <c r="H59" s="233">
        <v>129.94</v>
      </c>
      <c r="I59" s="232">
        <f>ROUND(E59*H59,2)</f>
        <v>3898.2</v>
      </c>
      <c r="J59" s="233">
        <v>139.56</v>
      </c>
      <c r="K59" s="232">
        <f>ROUND(E59*J59,2)</f>
        <v>4186.8</v>
      </c>
      <c r="L59" s="232">
        <v>21</v>
      </c>
      <c r="M59" s="232">
        <f>G59*(1+L59/100)</f>
        <v>9782.85</v>
      </c>
      <c r="N59" s="231">
        <v>5.1000000000000004E-4</v>
      </c>
      <c r="O59" s="231">
        <f>ROUND(E59*N59,2)</f>
        <v>0.02</v>
      </c>
      <c r="P59" s="231">
        <v>0</v>
      </c>
      <c r="Q59" s="231">
        <f>ROUND(E59*P59,2)</f>
        <v>0</v>
      </c>
      <c r="R59" s="232"/>
      <c r="S59" s="232" t="s">
        <v>115</v>
      </c>
      <c r="T59" s="232" t="s">
        <v>115</v>
      </c>
      <c r="U59" s="232">
        <v>0.21</v>
      </c>
      <c r="V59" s="232">
        <f>ROUND(E59*U59,2)</f>
        <v>6.3</v>
      </c>
      <c r="W59" s="232"/>
      <c r="X59" s="232" t="s">
        <v>116</v>
      </c>
      <c r="Y59" s="232" t="s">
        <v>117</v>
      </c>
      <c r="Z59" s="212"/>
      <c r="AA59" s="212"/>
      <c r="AB59" s="212"/>
      <c r="AC59" s="212"/>
      <c r="AD59" s="212"/>
      <c r="AE59" s="212"/>
      <c r="AF59" s="212"/>
      <c r="AG59" s="212" t="s">
        <v>118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2" x14ac:dyDescent="0.3">
      <c r="A60" s="229"/>
      <c r="B60" s="230"/>
      <c r="C60" s="265" t="s">
        <v>189</v>
      </c>
      <c r="D60" s="260"/>
      <c r="E60" s="260"/>
      <c r="F60" s="260"/>
      <c r="G60" s="260"/>
      <c r="H60" s="232"/>
      <c r="I60" s="232"/>
      <c r="J60" s="232"/>
      <c r="K60" s="232"/>
      <c r="L60" s="232"/>
      <c r="M60" s="232"/>
      <c r="N60" s="231"/>
      <c r="O60" s="231"/>
      <c r="P60" s="231"/>
      <c r="Q60" s="231"/>
      <c r="R60" s="232"/>
      <c r="S60" s="232"/>
      <c r="T60" s="232"/>
      <c r="U60" s="232"/>
      <c r="V60" s="232"/>
      <c r="W60" s="232"/>
      <c r="X60" s="232"/>
      <c r="Y60" s="232"/>
      <c r="Z60" s="212"/>
      <c r="AA60" s="212"/>
      <c r="AB60" s="212"/>
      <c r="AC60" s="212"/>
      <c r="AD60" s="212"/>
      <c r="AE60" s="212"/>
      <c r="AF60" s="212"/>
      <c r="AG60" s="212" t="s">
        <v>125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2" x14ac:dyDescent="0.3">
      <c r="A61" s="229"/>
      <c r="B61" s="230"/>
      <c r="C61" s="266" t="s">
        <v>190</v>
      </c>
      <c r="D61" s="237"/>
      <c r="E61" s="238">
        <v>30</v>
      </c>
      <c r="F61" s="232"/>
      <c r="G61" s="232"/>
      <c r="H61" s="232"/>
      <c r="I61" s="232"/>
      <c r="J61" s="232"/>
      <c r="K61" s="232"/>
      <c r="L61" s="232"/>
      <c r="M61" s="232"/>
      <c r="N61" s="231"/>
      <c r="O61" s="231"/>
      <c r="P61" s="231"/>
      <c r="Q61" s="231"/>
      <c r="R61" s="232"/>
      <c r="S61" s="232"/>
      <c r="T61" s="232"/>
      <c r="U61" s="232"/>
      <c r="V61" s="232"/>
      <c r="W61" s="232"/>
      <c r="X61" s="232"/>
      <c r="Y61" s="232"/>
      <c r="Z61" s="212"/>
      <c r="AA61" s="212"/>
      <c r="AB61" s="212"/>
      <c r="AC61" s="212"/>
      <c r="AD61" s="212"/>
      <c r="AE61" s="212"/>
      <c r="AF61" s="212"/>
      <c r="AG61" s="212" t="s">
        <v>130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x14ac:dyDescent="0.3">
      <c r="A62" s="241" t="s">
        <v>110</v>
      </c>
      <c r="B62" s="242" t="s">
        <v>65</v>
      </c>
      <c r="C62" s="262" t="s">
        <v>66</v>
      </c>
      <c r="D62" s="243"/>
      <c r="E62" s="244"/>
      <c r="F62" s="245"/>
      <c r="G62" s="246">
        <f>SUMIF(AG63:AG64,"&lt;&gt;NOR",G63:G64)</f>
        <v>3240</v>
      </c>
      <c r="H62" s="240"/>
      <c r="I62" s="240">
        <f>SUM(I63:I64)</f>
        <v>0</v>
      </c>
      <c r="J62" s="240"/>
      <c r="K62" s="240">
        <f>SUM(K63:K64)</f>
        <v>3240</v>
      </c>
      <c r="L62" s="240"/>
      <c r="M62" s="240">
        <f>SUM(M63:M64)</f>
        <v>3920.4</v>
      </c>
      <c r="N62" s="239"/>
      <c r="O62" s="239">
        <f>SUM(O63:O64)</f>
        <v>0</v>
      </c>
      <c r="P62" s="239"/>
      <c r="Q62" s="239">
        <f>SUM(Q63:Q64)</f>
        <v>0</v>
      </c>
      <c r="R62" s="240"/>
      <c r="S62" s="240"/>
      <c r="T62" s="240"/>
      <c r="U62" s="240"/>
      <c r="V62" s="240">
        <f>SUM(V63:V64)</f>
        <v>0</v>
      </c>
      <c r="W62" s="240"/>
      <c r="X62" s="240"/>
      <c r="Y62" s="240"/>
      <c r="AG62" t="s">
        <v>111</v>
      </c>
    </row>
    <row r="63" spans="1:60" outlineLevel="1" x14ac:dyDescent="0.3">
      <c r="A63" s="248">
        <v>23</v>
      </c>
      <c r="B63" s="249" t="s">
        <v>191</v>
      </c>
      <c r="C63" s="264" t="s">
        <v>192</v>
      </c>
      <c r="D63" s="250" t="s">
        <v>123</v>
      </c>
      <c r="E63" s="251">
        <v>3.24</v>
      </c>
      <c r="F63" s="252">
        <v>1000</v>
      </c>
      <c r="G63" s="253">
        <f>ROUND(E63*F63,2)</f>
        <v>3240</v>
      </c>
      <c r="H63" s="233">
        <v>0</v>
      </c>
      <c r="I63" s="232">
        <f>ROUND(E63*H63,2)</f>
        <v>0</v>
      </c>
      <c r="J63" s="233">
        <v>1000</v>
      </c>
      <c r="K63" s="232">
        <f>ROUND(E63*J63,2)</f>
        <v>3240</v>
      </c>
      <c r="L63" s="232">
        <v>21</v>
      </c>
      <c r="M63" s="232">
        <f>G63*(1+L63/100)</f>
        <v>3920.4</v>
      </c>
      <c r="N63" s="231">
        <v>0</v>
      </c>
      <c r="O63" s="231">
        <f>ROUND(E63*N63,2)</f>
        <v>0</v>
      </c>
      <c r="P63" s="231">
        <v>0</v>
      </c>
      <c r="Q63" s="231">
        <f>ROUND(E63*P63,2)</f>
        <v>0</v>
      </c>
      <c r="R63" s="232"/>
      <c r="S63" s="232" t="s">
        <v>193</v>
      </c>
      <c r="T63" s="232" t="s">
        <v>194</v>
      </c>
      <c r="U63" s="232">
        <v>0</v>
      </c>
      <c r="V63" s="232">
        <f>ROUND(E63*U63,2)</f>
        <v>0</v>
      </c>
      <c r="W63" s="232"/>
      <c r="X63" s="232" t="s">
        <v>116</v>
      </c>
      <c r="Y63" s="232" t="s">
        <v>117</v>
      </c>
      <c r="Z63" s="212"/>
      <c r="AA63" s="212"/>
      <c r="AB63" s="212"/>
      <c r="AC63" s="212"/>
      <c r="AD63" s="212"/>
      <c r="AE63" s="212"/>
      <c r="AF63" s="212"/>
      <c r="AG63" s="212" t="s">
        <v>118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2" x14ac:dyDescent="0.3">
      <c r="A64" s="229"/>
      <c r="B64" s="230"/>
      <c r="C64" s="266" t="s">
        <v>195</v>
      </c>
      <c r="D64" s="237"/>
      <c r="E64" s="238">
        <v>3.24</v>
      </c>
      <c r="F64" s="232"/>
      <c r="G64" s="232"/>
      <c r="H64" s="232"/>
      <c r="I64" s="232"/>
      <c r="J64" s="232"/>
      <c r="K64" s="232"/>
      <c r="L64" s="232"/>
      <c r="M64" s="232"/>
      <c r="N64" s="231"/>
      <c r="O64" s="231"/>
      <c r="P64" s="231"/>
      <c r="Q64" s="231"/>
      <c r="R64" s="232"/>
      <c r="S64" s="232"/>
      <c r="T64" s="232"/>
      <c r="U64" s="232"/>
      <c r="V64" s="232"/>
      <c r="W64" s="232"/>
      <c r="X64" s="232"/>
      <c r="Y64" s="232"/>
      <c r="Z64" s="212"/>
      <c r="AA64" s="212"/>
      <c r="AB64" s="212"/>
      <c r="AC64" s="212"/>
      <c r="AD64" s="212"/>
      <c r="AE64" s="212"/>
      <c r="AF64" s="212"/>
      <c r="AG64" s="212" t="s">
        <v>130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x14ac:dyDescent="0.3">
      <c r="A65" s="241" t="s">
        <v>110</v>
      </c>
      <c r="B65" s="242" t="s">
        <v>67</v>
      </c>
      <c r="C65" s="262" t="s">
        <v>68</v>
      </c>
      <c r="D65" s="243"/>
      <c r="E65" s="244"/>
      <c r="F65" s="245"/>
      <c r="G65" s="246">
        <f>SUMIF(AG66:AG74,"&lt;&gt;NOR",G66:G74)</f>
        <v>9398.4000000000015</v>
      </c>
      <c r="H65" s="240"/>
      <c r="I65" s="240">
        <f>SUM(I66:I74)</f>
        <v>3743.85</v>
      </c>
      <c r="J65" s="240"/>
      <c r="K65" s="240">
        <f>SUM(K66:K74)</f>
        <v>5654.55</v>
      </c>
      <c r="L65" s="240"/>
      <c r="M65" s="240">
        <f>SUM(M66:M74)</f>
        <v>11372.064</v>
      </c>
      <c r="N65" s="239"/>
      <c r="O65" s="239">
        <f>SUM(O66:O74)</f>
        <v>0.72</v>
      </c>
      <c r="P65" s="239"/>
      <c r="Q65" s="239">
        <f>SUM(Q66:Q74)</f>
        <v>0</v>
      </c>
      <c r="R65" s="240"/>
      <c r="S65" s="240"/>
      <c r="T65" s="240"/>
      <c r="U65" s="240"/>
      <c r="V65" s="240">
        <f>SUM(V66:V74)</f>
        <v>7.6</v>
      </c>
      <c r="W65" s="240"/>
      <c r="X65" s="240"/>
      <c r="Y65" s="240"/>
      <c r="AG65" t="s">
        <v>111</v>
      </c>
    </row>
    <row r="66" spans="1:60" ht="20.6" outlineLevel="1" x14ac:dyDescent="0.3">
      <c r="A66" s="248">
        <v>24</v>
      </c>
      <c r="B66" s="249" t="s">
        <v>196</v>
      </c>
      <c r="C66" s="264" t="s">
        <v>197</v>
      </c>
      <c r="D66" s="250" t="s">
        <v>114</v>
      </c>
      <c r="E66" s="251">
        <v>33</v>
      </c>
      <c r="F66" s="252">
        <v>77.3</v>
      </c>
      <c r="G66" s="253">
        <f>ROUND(E66*F66,2)</f>
        <v>2550.9</v>
      </c>
      <c r="H66" s="233">
        <v>0.03</v>
      </c>
      <c r="I66" s="232">
        <f>ROUND(E66*H66,2)</f>
        <v>0.99</v>
      </c>
      <c r="J66" s="233">
        <v>77.27</v>
      </c>
      <c r="K66" s="232">
        <f>ROUND(E66*J66,2)</f>
        <v>2549.91</v>
      </c>
      <c r="L66" s="232">
        <v>21</v>
      </c>
      <c r="M66" s="232">
        <f>G66*(1+L66/100)</f>
        <v>3086.5889999999999</v>
      </c>
      <c r="N66" s="231">
        <v>1.8380000000000001E-2</v>
      </c>
      <c r="O66" s="231">
        <f>ROUND(E66*N66,2)</f>
        <v>0.61</v>
      </c>
      <c r="P66" s="231">
        <v>0</v>
      </c>
      <c r="Q66" s="231">
        <f>ROUND(E66*P66,2)</f>
        <v>0</v>
      </c>
      <c r="R66" s="232"/>
      <c r="S66" s="232" t="s">
        <v>115</v>
      </c>
      <c r="T66" s="232" t="s">
        <v>115</v>
      </c>
      <c r="U66" s="232">
        <v>0.104</v>
      </c>
      <c r="V66" s="232">
        <f>ROUND(E66*U66,2)</f>
        <v>3.43</v>
      </c>
      <c r="W66" s="232"/>
      <c r="X66" s="232" t="s">
        <v>116</v>
      </c>
      <c r="Y66" s="232" t="s">
        <v>117</v>
      </c>
      <c r="Z66" s="212"/>
      <c r="AA66" s="212"/>
      <c r="AB66" s="212"/>
      <c r="AC66" s="212"/>
      <c r="AD66" s="212"/>
      <c r="AE66" s="212"/>
      <c r="AF66" s="212"/>
      <c r="AG66" s="212" t="s">
        <v>118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2" x14ac:dyDescent="0.3">
      <c r="A67" s="229"/>
      <c r="B67" s="230"/>
      <c r="C67" s="265" t="s">
        <v>198</v>
      </c>
      <c r="D67" s="260"/>
      <c r="E67" s="260"/>
      <c r="F67" s="260"/>
      <c r="G67" s="260"/>
      <c r="H67" s="232"/>
      <c r="I67" s="232"/>
      <c r="J67" s="232"/>
      <c r="K67" s="232"/>
      <c r="L67" s="232"/>
      <c r="M67" s="232"/>
      <c r="N67" s="231"/>
      <c r="O67" s="231"/>
      <c r="P67" s="231"/>
      <c r="Q67" s="231"/>
      <c r="R67" s="232"/>
      <c r="S67" s="232"/>
      <c r="T67" s="232"/>
      <c r="U67" s="232"/>
      <c r="V67" s="232"/>
      <c r="W67" s="232"/>
      <c r="X67" s="232"/>
      <c r="Y67" s="232"/>
      <c r="Z67" s="212"/>
      <c r="AA67" s="212"/>
      <c r="AB67" s="212"/>
      <c r="AC67" s="212"/>
      <c r="AD67" s="212"/>
      <c r="AE67" s="212"/>
      <c r="AF67" s="212"/>
      <c r="AG67" s="212" t="s">
        <v>125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2" x14ac:dyDescent="0.3">
      <c r="A68" s="229"/>
      <c r="B68" s="230"/>
      <c r="C68" s="266" t="s">
        <v>199</v>
      </c>
      <c r="D68" s="237"/>
      <c r="E68" s="238">
        <v>33</v>
      </c>
      <c r="F68" s="232"/>
      <c r="G68" s="232"/>
      <c r="H68" s="232"/>
      <c r="I68" s="232"/>
      <c r="J68" s="232"/>
      <c r="K68" s="232"/>
      <c r="L68" s="232"/>
      <c r="M68" s="232"/>
      <c r="N68" s="231"/>
      <c r="O68" s="231"/>
      <c r="P68" s="231"/>
      <c r="Q68" s="231"/>
      <c r="R68" s="232"/>
      <c r="S68" s="232"/>
      <c r="T68" s="232"/>
      <c r="U68" s="232"/>
      <c r="V68" s="232"/>
      <c r="W68" s="232"/>
      <c r="X68" s="232"/>
      <c r="Y68" s="232"/>
      <c r="Z68" s="212"/>
      <c r="AA68" s="212"/>
      <c r="AB68" s="212"/>
      <c r="AC68" s="212"/>
      <c r="AD68" s="212"/>
      <c r="AE68" s="212"/>
      <c r="AF68" s="212"/>
      <c r="AG68" s="212" t="s">
        <v>130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20.6" outlineLevel="1" x14ac:dyDescent="0.3">
      <c r="A69" s="248">
        <v>25</v>
      </c>
      <c r="B69" s="249" t="s">
        <v>200</v>
      </c>
      <c r="C69" s="264" t="s">
        <v>201</v>
      </c>
      <c r="D69" s="250" t="s">
        <v>114</v>
      </c>
      <c r="E69" s="251">
        <v>66</v>
      </c>
      <c r="F69" s="252">
        <v>49.8</v>
      </c>
      <c r="G69" s="253">
        <f>ROUND(E69*F69,2)</f>
        <v>3286.8</v>
      </c>
      <c r="H69" s="233">
        <v>46.11</v>
      </c>
      <c r="I69" s="232">
        <f>ROUND(E69*H69,2)</f>
        <v>3043.26</v>
      </c>
      <c r="J69" s="233">
        <v>3.69</v>
      </c>
      <c r="K69" s="232">
        <f>ROUND(E69*J69,2)</f>
        <v>243.54</v>
      </c>
      <c r="L69" s="232">
        <v>21</v>
      </c>
      <c r="M69" s="232">
        <f>G69*(1+L69/100)</f>
        <v>3977.0280000000002</v>
      </c>
      <c r="N69" s="231">
        <v>1.56E-3</v>
      </c>
      <c r="O69" s="231">
        <f>ROUND(E69*N69,2)</f>
        <v>0.1</v>
      </c>
      <c r="P69" s="231">
        <v>0</v>
      </c>
      <c r="Q69" s="231">
        <f>ROUND(E69*P69,2)</f>
        <v>0</v>
      </c>
      <c r="R69" s="232"/>
      <c r="S69" s="232" t="s">
        <v>115</v>
      </c>
      <c r="T69" s="232" t="s">
        <v>115</v>
      </c>
      <c r="U69" s="232">
        <v>6.0000000000000001E-3</v>
      </c>
      <c r="V69" s="232">
        <f>ROUND(E69*U69,2)</f>
        <v>0.4</v>
      </c>
      <c r="W69" s="232"/>
      <c r="X69" s="232" t="s">
        <v>116</v>
      </c>
      <c r="Y69" s="232" t="s">
        <v>117</v>
      </c>
      <c r="Z69" s="212"/>
      <c r="AA69" s="212"/>
      <c r="AB69" s="212"/>
      <c r="AC69" s="212"/>
      <c r="AD69" s="212"/>
      <c r="AE69" s="212"/>
      <c r="AF69" s="212"/>
      <c r="AG69" s="212" t="s">
        <v>118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2" x14ac:dyDescent="0.3">
      <c r="A70" s="229"/>
      <c r="B70" s="230"/>
      <c r="C70" s="266" t="s">
        <v>202</v>
      </c>
      <c r="D70" s="237"/>
      <c r="E70" s="238">
        <v>66</v>
      </c>
      <c r="F70" s="232"/>
      <c r="G70" s="232"/>
      <c r="H70" s="232"/>
      <c r="I70" s="232"/>
      <c r="J70" s="232"/>
      <c r="K70" s="232"/>
      <c r="L70" s="232"/>
      <c r="M70" s="232"/>
      <c r="N70" s="231"/>
      <c r="O70" s="231"/>
      <c r="P70" s="231"/>
      <c r="Q70" s="231"/>
      <c r="R70" s="232"/>
      <c r="S70" s="232"/>
      <c r="T70" s="232"/>
      <c r="U70" s="232"/>
      <c r="V70" s="232"/>
      <c r="W70" s="232"/>
      <c r="X70" s="232"/>
      <c r="Y70" s="232"/>
      <c r="Z70" s="212"/>
      <c r="AA70" s="212"/>
      <c r="AB70" s="212"/>
      <c r="AC70" s="212"/>
      <c r="AD70" s="212"/>
      <c r="AE70" s="212"/>
      <c r="AF70" s="212"/>
      <c r="AG70" s="212" t="s">
        <v>130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0.6" outlineLevel="1" x14ac:dyDescent="0.3">
      <c r="A71" s="254">
        <v>26</v>
      </c>
      <c r="B71" s="255" t="s">
        <v>203</v>
      </c>
      <c r="C71" s="263" t="s">
        <v>204</v>
      </c>
      <c r="D71" s="256" t="s">
        <v>114</v>
      </c>
      <c r="E71" s="257">
        <v>33</v>
      </c>
      <c r="F71" s="258">
        <v>54</v>
      </c>
      <c r="G71" s="259">
        <f>ROUND(E71*F71,2)</f>
        <v>1782</v>
      </c>
      <c r="H71" s="233">
        <v>0</v>
      </c>
      <c r="I71" s="232">
        <f>ROUND(E71*H71,2)</f>
        <v>0</v>
      </c>
      <c r="J71" s="233">
        <v>54</v>
      </c>
      <c r="K71" s="232">
        <f>ROUND(E71*J71,2)</f>
        <v>1782</v>
      </c>
      <c r="L71" s="232">
        <v>21</v>
      </c>
      <c r="M71" s="232">
        <f>G71*(1+L71/100)</f>
        <v>2156.2199999999998</v>
      </c>
      <c r="N71" s="231">
        <v>0</v>
      </c>
      <c r="O71" s="231">
        <f>ROUND(E71*N71,2)</f>
        <v>0</v>
      </c>
      <c r="P71" s="231">
        <v>0</v>
      </c>
      <c r="Q71" s="231">
        <f>ROUND(E71*P71,2)</f>
        <v>0</v>
      </c>
      <c r="R71" s="232"/>
      <c r="S71" s="232" t="s">
        <v>115</v>
      </c>
      <c r="T71" s="232" t="s">
        <v>115</v>
      </c>
      <c r="U71" s="232">
        <v>6.6000000000000003E-2</v>
      </c>
      <c r="V71" s="232">
        <f>ROUND(E71*U71,2)</f>
        <v>2.1800000000000002</v>
      </c>
      <c r="W71" s="232"/>
      <c r="X71" s="232" t="s">
        <v>116</v>
      </c>
      <c r="Y71" s="232" t="s">
        <v>117</v>
      </c>
      <c r="Z71" s="212"/>
      <c r="AA71" s="212"/>
      <c r="AB71" s="212"/>
      <c r="AC71" s="212"/>
      <c r="AD71" s="212"/>
      <c r="AE71" s="212"/>
      <c r="AF71" s="212"/>
      <c r="AG71" s="212" t="s">
        <v>118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3">
      <c r="A72" s="254">
        <v>27</v>
      </c>
      <c r="B72" s="255" t="s">
        <v>205</v>
      </c>
      <c r="C72" s="263" t="s">
        <v>206</v>
      </c>
      <c r="D72" s="256" t="s">
        <v>114</v>
      </c>
      <c r="E72" s="257">
        <v>33</v>
      </c>
      <c r="F72" s="258">
        <v>20.5</v>
      </c>
      <c r="G72" s="259">
        <f>ROUND(E72*F72,2)</f>
        <v>676.5</v>
      </c>
      <c r="H72" s="233">
        <v>0</v>
      </c>
      <c r="I72" s="232">
        <f>ROUND(E72*H72,2)</f>
        <v>0</v>
      </c>
      <c r="J72" s="233">
        <v>20.5</v>
      </c>
      <c r="K72" s="232">
        <f>ROUND(E72*J72,2)</f>
        <v>676.5</v>
      </c>
      <c r="L72" s="232">
        <v>21</v>
      </c>
      <c r="M72" s="232">
        <f>G72*(1+L72/100)</f>
        <v>818.56499999999994</v>
      </c>
      <c r="N72" s="231">
        <v>0</v>
      </c>
      <c r="O72" s="231">
        <f>ROUND(E72*N72,2)</f>
        <v>0</v>
      </c>
      <c r="P72" s="231">
        <v>0</v>
      </c>
      <c r="Q72" s="231">
        <f>ROUND(E72*P72,2)</f>
        <v>0</v>
      </c>
      <c r="R72" s="232"/>
      <c r="S72" s="232" t="s">
        <v>115</v>
      </c>
      <c r="T72" s="232" t="s">
        <v>115</v>
      </c>
      <c r="U72" s="232">
        <v>3.0300000000000001E-2</v>
      </c>
      <c r="V72" s="232">
        <f>ROUND(E72*U72,2)</f>
        <v>1</v>
      </c>
      <c r="W72" s="232"/>
      <c r="X72" s="232" t="s">
        <v>116</v>
      </c>
      <c r="Y72" s="232" t="s">
        <v>117</v>
      </c>
      <c r="Z72" s="212"/>
      <c r="AA72" s="212"/>
      <c r="AB72" s="212"/>
      <c r="AC72" s="212"/>
      <c r="AD72" s="212"/>
      <c r="AE72" s="212"/>
      <c r="AF72" s="212"/>
      <c r="AG72" s="212" t="s">
        <v>118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3">
      <c r="A73" s="254">
        <v>28</v>
      </c>
      <c r="B73" s="255" t="s">
        <v>207</v>
      </c>
      <c r="C73" s="263" t="s">
        <v>208</v>
      </c>
      <c r="D73" s="256" t="s">
        <v>114</v>
      </c>
      <c r="E73" s="257">
        <v>66</v>
      </c>
      <c r="F73" s="258">
        <v>10.6</v>
      </c>
      <c r="G73" s="259">
        <f>ROUND(E73*F73,2)</f>
        <v>699.6</v>
      </c>
      <c r="H73" s="233">
        <v>10.6</v>
      </c>
      <c r="I73" s="232">
        <f>ROUND(E73*H73,2)</f>
        <v>699.6</v>
      </c>
      <c r="J73" s="233">
        <v>0</v>
      </c>
      <c r="K73" s="232">
        <f>ROUND(E73*J73,2)</f>
        <v>0</v>
      </c>
      <c r="L73" s="232">
        <v>21</v>
      </c>
      <c r="M73" s="232">
        <f>G73*(1+L73/100)</f>
        <v>846.51599999999996</v>
      </c>
      <c r="N73" s="231">
        <v>1.4999999999999999E-4</v>
      </c>
      <c r="O73" s="231">
        <f>ROUND(E73*N73,2)</f>
        <v>0.01</v>
      </c>
      <c r="P73" s="231">
        <v>0</v>
      </c>
      <c r="Q73" s="231">
        <f>ROUND(E73*P73,2)</f>
        <v>0</v>
      </c>
      <c r="R73" s="232"/>
      <c r="S73" s="232" t="s">
        <v>115</v>
      </c>
      <c r="T73" s="232" t="s">
        <v>115</v>
      </c>
      <c r="U73" s="232">
        <v>0</v>
      </c>
      <c r="V73" s="232">
        <f>ROUND(E73*U73,2)</f>
        <v>0</v>
      </c>
      <c r="W73" s="232"/>
      <c r="X73" s="232" t="s">
        <v>116</v>
      </c>
      <c r="Y73" s="232" t="s">
        <v>117</v>
      </c>
      <c r="Z73" s="212"/>
      <c r="AA73" s="212"/>
      <c r="AB73" s="212"/>
      <c r="AC73" s="212"/>
      <c r="AD73" s="212"/>
      <c r="AE73" s="212"/>
      <c r="AF73" s="212"/>
      <c r="AG73" s="212" t="s">
        <v>118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3">
      <c r="A74" s="254">
        <v>29</v>
      </c>
      <c r="B74" s="255" t="s">
        <v>209</v>
      </c>
      <c r="C74" s="263" t="s">
        <v>210</v>
      </c>
      <c r="D74" s="256" t="s">
        <v>114</v>
      </c>
      <c r="E74" s="257">
        <v>33</v>
      </c>
      <c r="F74" s="258">
        <v>12.2</v>
      </c>
      <c r="G74" s="259">
        <f>ROUND(E74*F74,2)</f>
        <v>402.6</v>
      </c>
      <c r="H74" s="233">
        <v>0</v>
      </c>
      <c r="I74" s="232">
        <f>ROUND(E74*H74,2)</f>
        <v>0</v>
      </c>
      <c r="J74" s="233">
        <v>12.2</v>
      </c>
      <c r="K74" s="232">
        <f>ROUND(E74*J74,2)</f>
        <v>402.6</v>
      </c>
      <c r="L74" s="232">
        <v>21</v>
      </c>
      <c r="M74" s="232">
        <f>G74*(1+L74/100)</f>
        <v>487.14600000000002</v>
      </c>
      <c r="N74" s="231">
        <v>0</v>
      </c>
      <c r="O74" s="231">
        <f>ROUND(E74*N74,2)</f>
        <v>0</v>
      </c>
      <c r="P74" s="231">
        <v>0</v>
      </c>
      <c r="Q74" s="231">
        <f>ROUND(E74*P74,2)</f>
        <v>0</v>
      </c>
      <c r="R74" s="232"/>
      <c r="S74" s="232" t="s">
        <v>115</v>
      </c>
      <c r="T74" s="232" t="s">
        <v>115</v>
      </c>
      <c r="U74" s="232">
        <v>1.7999999999999999E-2</v>
      </c>
      <c r="V74" s="232">
        <f>ROUND(E74*U74,2)</f>
        <v>0.59</v>
      </c>
      <c r="W74" s="232"/>
      <c r="X74" s="232" t="s">
        <v>116</v>
      </c>
      <c r="Y74" s="232" t="s">
        <v>117</v>
      </c>
      <c r="Z74" s="212"/>
      <c r="AA74" s="212"/>
      <c r="AB74" s="212"/>
      <c r="AC74" s="212"/>
      <c r="AD74" s="212"/>
      <c r="AE74" s="212"/>
      <c r="AF74" s="212"/>
      <c r="AG74" s="212" t="s">
        <v>118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4.9" x14ac:dyDescent="0.3">
      <c r="A75" s="241" t="s">
        <v>110</v>
      </c>
      <c r="B75" s="242" t="s">
        <v>69</v>
      </c>
      <c r="C75" s="262" t="s">
        <v>70</v>
      </c>
      <c r="D75" s="243"/>
      <c r="E75" s="244"/>
      <c r="F75" s="245"/>
      <c r="G75" s="246">
        <f>SUMIF(AG76:AG77,"&lt;&gt;NOR",G76:G77)</f>
        <v>1579.5</v>
      </c>
      <c r="H75" s="240"/>
      <c r="I75" s="240">
        <f>SUM(I76:I77)</f>
        <v>19.98</v>
      </c>
      <c r="J75" s="240"/>
      <c r="K75" s="240">
        <f>SUM(K76:K77)</f>
        <v>1559.52</v>
      </c>
      <c r="L75" s="240"/>
      <c r="M75" s="240">
        <f>SUM(M76:M77)</f>
        <v>1911.1949999999999</v>
      </c>
      <c r="N75" s="239"/>
      <c r="O75" s="239">
        <f>SUM(O76:O77)</f>
        <v>0</v>
      </c>
      <c r="P75" s="239"/>
      <c r="Q75" s="239">
        <f>SUM(Q76:Q77)</f>
        <v>0</v>
      </c>
      <c r="R75" s="240"/>
      <c r="S75" s="240"/>
      <c r="T75" s="240"/>
      <c r="U75" s="240"/>
      <c r="V75" s="240">
        <f>SUM(V76:V77)</f>
        <v>2.77</v>
      </c>
      <c r="W75" s="240"/>
      <c r="X75" s="240"/>
      <c r="Y75" s="240"/>
      <c r="AG75" t="s">
        <v>111</v>
      </c>
    </row>
    <row r="76" spans="1:60" outlineLevel="1" x14ac:dyDescent="0.3">
      <c r="A76" s="248">
        <v>30</v>
      </c>
      <c r="B76" s="249" t="s">
        <v>211</v>
      </c>
      <c r="C76" s="264" t="s">
        <v>212</v>
      </c>
      <c r="D76" s="250" t="s">
        <v>114</v>
      </c>
      <c r="E76" s="251">
        <v>9</v>
      </c>
      <c r="F76" s="252">
        <v>175.5</v>
      </c>
      <c r="G76" s="253">
        <f>ROUND(E76*F76,2)</f>
        <v>1579.5</v>
      </c>
      <c r="H76" s="233">
        <v>2.2200000000000002</v>
      </c>
      <c r="I76" s="232">
        <f>ROUND(E76*H76,2)</f>
        <v>19.98</v>
      </c>
      <c r="J76" s="233">
        <v>173.28</v>
      </c>
      <c r="K76" s="232">
        <f>ROUND(E76*J76,2)</f>
        <v>1559.52</v>
      </c>
      <c r="L76" s="232">
        <v>21</v>
      </c>
      <c r="M76" s="232">
        <f>G76*(1+L76/100)</f>
        <v>1911.1949999999999</v>
      </c>
      <c r="N76" s="231">
        <v>4.0000000000000003E-5</v>
      </c>
      <c r="O76" s="231">
        <f>ROUND(E76*N76,2)</f>
        <v>0</v>
      </c>
      <c r="P76" s="231">
        <v>0</v>
      </c>
      <c r="Q76" s="231">
        <f>ROUND(E76*P76,2)</f>
        <v>0</v>
      </c>
      <c r="R76" s="232"/>
      <c r="S76" s="232" t="s">
        <v>115</v>
      </c>
      <c r="T76" s="232" t="s">
        <v>115</v>
      </c>
      <c r="U76" s="232">
        <v>0.308</v>
      </c>
      <c r="V76" s="232">
        <f>ROUND(E76*U76,2)</f>
        <v>2.77</v>
      </c>
      <c r="W76" s="232"/>
      <c r="X76" s="232" t="s">
        <v>116</v>
      </c>
      <c r="Y76" s="232" t="s">
        <v>117</v>
      </c>
      <c r="Z76" s="212"/>
      <c r="AA76" s="212"/>
      <c r="AB76" s="212"/>
      <c r="AC76" s="212"/>
      <c r="AD76" s="212"/>
      <c r="AE76" s="212"/>
      <c r="AF76" s="212"/>
      <c r="AG76" s="212" t="s">
        <v>118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2" x14ac:dyDescent="0.3">
      <c r="A77" s="229"/>
      <c r="B77" s="230"/>
      <c r="C77" s="266" t="s">
        <v>213</v>
      </c>
      <c r="D77" s="237"/>
      <c r="E77" s="238">
        <v>9</v>
      </c>
      <c r="F77" s="232"/>
      <c r="G77" s="232"/>
      <c r="H77" s="232"/>
      <c r="I77" s="232"/>
      <c r="J77" s="232"/>
      <c r="K77" s="232"/>
      <c r="L77" s="232"/>
      <c r="M77" s="232"/>
      <c r="N77" s="231"/>
      <c r="O77" s="231"/>
      <c r="P77" s="231"/>
      <c r="Q77" s="231"/>
      <c r="R77" s="232"/>
      <c r="S77" s="232"/>
      <c r="T77" s="232"/>
      <c r="U77" s="232"/>
      <c r="V77" s="232"/>
      <c r="W77" s="232"/>
      <c r="X77" s="232"/>
      <c r="Y77" s="232"/>
      <c r="Z77" s="212"/>
      <c r="AA77" s="212"/>
      <c r="AB77" s="212"/>
      <c r="AC77" s="212"/>
      <c r="AD77" s="212"/>
      <c r="AE77" s="212"/>
      <c r="AF77" s="212"/>
      <c r="AG77" s="212" t="s">
        <v>130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x14ac:dyDescent="0.3">
      <c r="A78" s="241" t="s">
        <v>110</v>
      </c>
      <c r="B78" s="242" t="s">
        <v>71</v>
      </c>
      <c r="C78" s="262" t="s">
        <v>72</v>
      </c>
      <c r="D78" s="243"/>
      <c r="E78" s="244"/>
      <c r="F78" s="245"/>
      <c r="G78" s="246">
        <f>SUMIF(AG79:AG95,"&lt;&gt;NOR",G79:G95)</f>
        <v>253442.38</v>
      </c>
      <c r="H78" s="240"/>
      <c r="I78" s="240">
        <f>SUM(I79:I95)</f>
        <v>238.03</v>
      </c>
      <c r="J78" s="240"/>
      <c r="K78" s="240">
        <f>SUM(K79:K95)</f>
        <v>253204.35</v>
      </c>
      <c r="L78" s="240"/>
      <c r="M78" s="240">
        <f>SUM(M79:M95)</f>
        <v>306665.27980000002</v>
      </c>
      <c r="N78" s="239"/>
      <c r="O78" s="239">
        <f>SUM(O79:O95)</f>
        <v>0.01</v>
      </c>
      <c r="P78" s="239"/>
      <c r="Q78" s="239">
        <f>SUM(Q79:Q95)</f>
        <v>11.49</v>
      </c>
      <c r="R78" s="240"/>
      <c r="S78" s="240"/>
      <c r="T78" s="240"/>
      <c r="U78" s="240"/>
      <c r="V78" s="240">
        <f>SUM(V79:V95)</f>
        <v>67.53</v>
      </c>
      <c r="W78" s="240"/>
      <c r="X78" s="240"/>
      <c r="Y78" s="240"/>
      <c r="AG78" t="s">
        <v>111</v>
      </c>
    </row>
    <row r="79" spans="1:60" outlineLevel="1" x14ac:dyDescent="0.3">
      <c r="A79" s="248">
        <v>31</v>
      </c>
      <c r="B79" s="249" t="s">
        <v>214</v>
      </c>
      <c r="C79" s="264" t="s">
        <v>215</v>
      </c>
      <c r="D79" s="250" t="s">
        <v>128</v>
      </c>
      <c r="E79" s="251">
        <v>4.5675600000000003</v>
      </c>
      <c r="F79" s="252">
        <v>9940</v>
      </c>
      <c r="G79" s="253">
        <f>ROUND(E79*F79,2)</f>
        <v>45401.55</v>
      </c>
      <c r="H79" s="233">
        <v>0</v>
      </c>
      <c r="I79" s="232">
        <f>ROUND(E79*H79,2)</f>
        <v>0</v>
      </c>
      <c r="J79" s="233">
        <v>9940</v>
      </c>
      <c r="K79" s="232">
        <f>ROUND(E79*J79,2)</f>
        <v>45401.55</v>
      </c>
      <c r="L79" s="232">
        <v>21</v>
      </c>
      <c r="M79" s="232">
        <f>G79*(1+L79/100)</f>
        <v>54935.875500000002</v>
      </c>
      <c r="N79" s="231">
        <v>0</v>
      </c>
      <c r="O79" s="231">
        <f>ROUND(E79*N79,2)</f>
        <v>0</v>
      </c>
      <c r="P79" s="231">
        <v>2.4</v>
      </c>
      <c r="Q79" s="231">
        <f>ROUND(E79*P79,2)</f>
        <v>10.96</v>
      </c>
      <c r="R79" s="232"/>
      <c r="S79" s="232" t="s">
        <v>115</v>
      </c>
      <c r="T79" s="232" t="s">
        <v>115</v>
      </c>
      <c r="U79" s="232">
        <v>13.301</v>
      </c>
      <c r="V79" s="232">
        <f>ROUND(E79*U79,2)</f>
        <v>60.75</v>
      </c>
      <c r="W79" s="232"/>
      <c r="X79" s="232" t="s">
        <v>116</v>
      </c>
      <c r="Y79" s="232" t="s">
        <v>117</v>
      </c>
      <c r="Z79" s="212"/>
      <c r="AA79" s="212"/>
      <c r="AB79" s="212"/>
      <c r="AC79" s="212"/>
      <c r="AD79" s="212"/>
      <c r="AE79" s="212"/>
      <c r="AF79" s="212"/>
      <c r="AG79" s="212" t="s">
        <v>118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2" x14ac:dyDescent="0.3">
      <c r="A80" s="229"/>
      <c r="B80" s="230"/>
      <c r="C80" s="266" t="s">
        <v>216</v>
      </c>
      <c r="D80" s="237"/>
      <c r="E80" s="238">
        <v>2.39316</v>
      </c>
      <c r="F80" s="232"/>
      <c r="G80" s="232"/>
      <c r="H80" s="232"/>
      <c r="I80" s="232"/>
      <c r="J80" s="232"/>
      <c r="K80" s="232"/>
      <c r="L80" s="232"/>
      <c r="M80" s="232"/>
      <c r="N80" s="231"/>
      <c r="O80" s="231"/>
      <c r="P80" s="231"/>
      <c r="Q80" s="231"/>
      <c r="R80" s="232"/>
      <c r="S80" s="232"/>
      <c r="T80" s="232"/>
      <c r="U80" s="232"/>
      <c r="V80" s="232"/>
      <c r="W80" s="232"/>
      <c r="X80" s="232"/>
      <c r="Y80" s="232"/>
      <c r="Z80" s="212"/>
      <c r="AA80" s="212"/>
      <c r="AB80" s="212"/>
      <c r="AC80" s="212"/>
      <c r="AD80" s="212"/>
      <c r="AE80" s="212"/>
      <c r="AF80" s="212"/>
      <c r="AG80" s="212" t="s">
        <v>130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3" x14ac:dyDescent="0.3">
      <c r="A81" s="229"/>
      <c r="B81" s="230"/>
      <c r="C81" s="266" t="s">
        <v>217</v>
      </c>
      <c r="D81" s="237"/>
      <c r="E81" s="238">
        <v>1.5984</v>
      </c>
      <c r="F81" s="232"/>
      <c r="G81" s="232"/>
      <c r="H81" s="232"/>
      <c r="I81" s="232"/>
      <c r="J81" s="232"/>
      <c r="K81" s="232"/>
      <c r="L81" s="232"/>
      <c r="M81" s="232"/>
      <c r="N81" s="231"/>
      <c r="O81" s="231"/>
      <c r="P81" s="231"/>
      <c r="Q81" s="231"/>
      <c r="R81" s="232"/>
      <c r="S81" s="232"/>
      <c r="T81" s="232"/>
      <c r="U81" s="232"/>
      <c r="V81" s="232"/>
      <c r="W81" s="232"/>
      <c r="X81" s="232"/>
      <c r="Y81" s="232"/>
      <c r="Z81" s="212"/>
      <c r="AA81" s="212"/>
      <c r="AB81" s="212"/>
      <c r="AC81" s="212"/>
      <c r="AD81" s="212"/>
      <c r="AE81" s="212"/>
      <c r="AF81" s="212"/>
      <c r="AG81" s="212" t="s">
        <v>130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3">
      <c r="A82" s="229"/>
      <c r="B82" s="230"/>
      <c r="C82" s="266" t="s">
        <v>218</v>
      </c>
      <c r="D82" s="237"/>
      <c r="E82" s="238">
        <v>0.57599999999999996</v>
      </c>
      <c r="F82" s="232"/>
      <c r="G82" s="232"/>
      <c r="H82" s="232"/>
      <c r="I82" s="232"/>
      <c r="J82" s="232"/>
      <c r="K82" s="232"/>
      <c r="L82" s="232"/>
      <c r="M82" s="232"/>
      <c r="N82" s="231"/>
      <c r="O82" s="231"/>
      <c r="P82" s="231"/>
      <c r="Q82" s="231"/>
      <c r="R82" s="232"/>
      <c r="S82" s="232"/>
      <c r="T82" s="232"/>
      <c r="U82" s="232"/>
      <c r="V82" s="232"/>
      <c r="W82" s="232"/>
      <c r="X82" s="232"/>
      <c r="Y82" s="232"/>
      <c r="Z82" s="212"/>
      <c r="AA82" s="212"/>
      <c r="AB82" s="212"/>
      <c r="AC82" s="212"/>
      <c r="AD82" s="212"/>
      <c r="AE82" s="212"/>
      <c r="AF82" s="212"/>
      <c r="AG82" s="212" t="s">
        <v>130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3">
      <c r="A83" s="248">
        <v>32</v>
      </c>
      <c r="B83" s="249" t="s">
        <v>219</v>
      </c>
      <c r="C83" s="264" t="s">
        <v>220</v>
      </c>
      <c r="D83" s="250" t="s">
        <v>221</v>
      </c>
      <c r="E83" s="251">
        <v>3</v>
      </c>
      <c r="F83" s="252">
        <v>44.3</v>
      </c>
      <c r="G83" s="253">
        <f>ROUND(E83*F83,2)</f>
        <v>132.9</v>
      </c>
      <c r="H83" s="233">
        <v>0</v>
      </c>
      <c r="I83" s="232">
        <f>ROUND(E83*H83,2)</f>
        <v>0</v>
      </c>
      <c r="J83" s="233">
        <v>44.3</v>
      </c>
      <c r="K83" s="232">
        <f>ROUND(E83*J83,2)</f>
        <v>132.9</v>
      </c>
      <c r="L83" s="232">
        <v>21</v>
      </c>
      <c r="M83" s="232">
        <f>G83*(1+L83/100)</f>
        <v>160.809</v>
      </c>
      <c r="N83" s="231">
        <v>0</v>
      </c>
      <c r="O83" s="231">
        <f>ROUND(E83*N83,2)</f>
        <v>0</v>
      </c>
      <c r="P83" s="231">
        <v>0</v>
      </c>
      <c r="Q83" s="231">
        <f>ROUND(E83*P83,2)</f>
        <v>0</v>
      </c>
      <c r="R83" s="232"/>
      <c r="S83" s="232" t="s">
        <v>115</v>
      </c>
      <c r="T83" s="232" t="s">
        <v>115</v>
      </c>
      <c r="U83" s="232">
        <v>0.08</v>
      </c>
      <c r="V83" s="232">
        <f>ROUND(E83*U83,2)</f>
        <v>0.24</v>
      </c>
      <c r="W83" s="232"/>
      <c r="X83" s="232" t="s">
        <v>116</v>
      </c>
      <c r="Y83" s="232" t="s">
        <v>117</v>
      </c>
      <c r="Z83" s="212"/>
      <c r="AA83" s="212"/>
      <c r="AB83" s="212"/>
      <c r="AC83" s="212"/>
      <c r="AD83" s="212"/>
      <c r="AE83" s="212"/>
      <c r="AF83" s="212"/>
      <c r="AG83" s="212" t="s">
        <v>118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2" x14ac:dyDescent="0.3">
      <c r="A84" s="229"/>
      <c r="B84" s="230"/>
      <c r="C84" s="266" t="s">
        <v>222</v>
      </c>
      <c r="D84" s="237"/>
      <c r="E84" s="238">
        <v>3</v>
      </c>
      <c r="F84" s="232"/>
      <c r="G84" s="232"/>
      <c r="H84" s="232"/>
      <c r="I84" s="232"/>
      <c r="J84" s="232"/>
      <c r="K84" s="232"/>
      <c r="L84" s="232"/>
      <c r="M84" s="232"/>
      <c r="N84" s="231"/>
      <c r="O84" s="231"/>
      <c r="P84" s="231"/>
      <c r="Q84" s="231"/>
      <c r="R84" s="232"/>
      <c r="S84" s="232"/>
      <c r="T84" s="232"/>
      <c r="U84" s="232"/>
      <c r="V84" s="232"/>
      <c r="W84" s="232"/>
      <c r="X84" s="232"/>
      <c r="Y84" s="232"/>
      <c r="Z84" s="212"/>
      <c r="AA84" s="212"/>
      <c r="AB84" s="212"/>
      <c r="AC84" s="212"/>
      <c r="AD84" s="212"/>
      <c r="AE84" s="212"/>
      <c r="AF84" s="212"/>
      <c r="AG84" s="212" t="s">
        <v>130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3">
      <c r="A85" s="248">
        <v>33</v>
      </c>
      <c r="B85" s="249" t="s">
        <v>223</v>
      </c>
      <c r="C85" s="264" t="s">
        <v>224</v>
      </c>
      <c r="D85" s="250" t="s">
        <v>114</v>
      </c>
      <c r="E85" s="251">
        <v>6.9660000000000002</v>
      </c>
      <c r="F85" s="252">
        <v>561</v>
      </c>
      <c r="G85" s="253">
        <f>ROUND(E85*F85,2)</f>
        <v>3907.93</v>
      </c>
      <c r="H85" s="233">
        <v>34.17</v>
      </c>
      <c r="I85" s="232">
        <f>ROUND(E85*H85,2)</f>
        <v>238.03</v>
      </c>
      <c r="J85" s="233">
        <v>526.83000000000004</v>
      </c>
      <c r="K85" s="232">
        <f>ROUND(E85*J85,2)</f>
        <v>3669.9</v>
      </c>
      <c r="L85" s="232">
        <v>21</v>
      </c>
      <c r="M85" s="232">
        <f>G85*(1+L85/100)</f>
        <v>4728.5953</v>
      </c>
      <c r="N85" s="231">
        <v>1.17E-3</v>
      </c>
      <c r="O85" s="231">
        <f>ROUND(E85*N85,2)</f>
        <v>0.01</v>
      </c>
      <c r="P85" s="231">
        <v>7.5999999999999998E-2</v>
      </c>
      <c r="Q85" s="231">
        <f>ROUND(E85*P85,2)</f>
        <v>0.53</v>
      </c>
      <c r="R85" s="232"/>
      <c r="S85" s="232" t="s">
        <v>115</v>
      </c>
      <c r="T85" s="232" t="s">
        <v>115</v>
      </c>
      <c r="U85" s="232">
        <v>0.93899999999999995</v>
      </c>
      <c r="V85" s="232">
        <f>ROUND(E85*U85,2)</f>
        <v>6.54</v>
      </c>
      <c r="W85" s="232"/>
      <c r="X85" s="232" t="s">
        <v>116</v>
      </c>
      <c r="Y85" s="232" t="s">
        <v>117</v>
      </c>
      <c r="Z85" s="212"/>
      <c r="AA85" s="212"/>
      <c r="AB85" s="212"/>
      <c r="AC85" s="212"/>
      <c r="AD85" s="212"/>
      <c r="AE85" s="212"/>
      <c r="AF85" s="212"/>
      <c r="AG85" s="212" t="s">
        <v>118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2" x14ac:dyDescent="0.3">
      <c r="A86" s="229"/>
      <c r="B86" s="230"/>
      <c r="C86" s="266" t="s">
        <v>225</v>
      </c>
      <c r="D86" s="237"/>
      <c r="E86" s="238">
        <v>6.9660000000000002</v>
      </c>
      <c r="F86" s="232"/>
      <c r="G86" s="232"/>
      <c r="H86" s="232"/>
      <c r="I86" s="232"/>
      <c r="J86" s="232"/>
      <c r="K86" s="232"/>
      <c r="L86" s="232"/>
      <c r="M86" s="232"/>
      <c r="N86" s="231"/>
      <c r="O86" s="231"/>
      <c r="P86" s="231"/>
      <c r="Q86" s="231"/>
      <c r="R86" s="232"/>
      <c r="S86" s="232"/>
      <c r="T86" s="232"/>
      <c r="U86" s="232"/>
      <c r="V86" s="232"/>
      <c r="W86" s="232"/>
      <c r="X86" s="232"/>
      <c r="Y86" s="232"/>
      <c r="Z86" s="212"/>
      <c r="AA86" s="212"/>
      <c r="AB86" s="212"/>
      <c r="AC86" s="212"/>
      <c r="AD86" s="212"/>
      <c r="AE86" s="212"/>
      <c r="AF86" s="212"/>
      <c r="AG86" s="212" t="s">
        <v>130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30.9" outlineLevel="1" x14ac:dyDescent="0.3">
      <c r="A87" s="248">
        <v>34</v>
      </c>
      <c r="B87" s="249" t="s">
        <v>226</v>
      </c>
      <c r="C87" s="264" t="s">
        <v>227</v>
      </c>
      <c r="D87" s="250" t="s">
        <v>228</v>
      </c>
      <c r="E87" s="251">
        <v>1</v>
      </c>
      <c r="F87" s="252">
        <v>200000</v>
      </c>
      <c r="G87" s="253">
        <f>ROUND(E87*F87,2)</f>
        <v>200000</v>
      </c>
      <c r="H87" s="233">
        <v>0</v>
      </c>
      <c r="I87" s="232">
        <f>ROUND(E87*H87,2)</f>
        <v>0</v>
      </c>
      <c r="J87" s="233">
        <v>200000</v>
      </c>
      <c r="K87" s="232">
        <f>ROUND(E87*J87,2)</f>
        <v>200000</v>
      </c>
      <c r="L87" s="232">
        <v>21</v>
      </c>
      <c r="M87" s="232">
        <f>G87*(1+L87/100)</f>
        <v>242000</v>
      </c>
      <c r="N87" s="231">
        <v>0</v>
      </c>
      <c r="O87" s="231">
        <f>ROUND(E87*N87,2)</f>
        <v>0</v>
      </c>
      <c r="P87" s="231">
        <v>0</v>
      </c>
      <c r="Q87" s="231">
        <f>ROUND(E87*P87,2)</f>
        <v>0</v>
      </c>
      <c r="R87" s="232"/>
      <c r="S87" s="232" t="s">
        <v>193</v>
      </c>
      <c r="T87" s="232" t="s">
        <v>194</v>
      </c>
      <c r="U87" s="232">
        <v>0</v>
      </c>
      <c r="V87" s="232">
        <f>ROUND(E87*U87,2)</f>
        <v>0</v>
      </c>
      <c r="W87" s="232"/>
      <c r="X87" s="232" t="s">
        <v>116</v>
      </c>
      <c r="Y87" s="232" t="s">
        <v>117</v>
      </c>
      <c r="Z87" s="212"/>
      <c r="AA87" s="212"/>
      <c r="AB87" s="212"/>
      <c r="AC87" s="212"/>
      <c r="AD87" s="212"/>
      <c r="AE87" s="212"/>
      <c r="AF87" s="212"/>
      <c r="AG87" s="212" t="s">
        <v>118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2" x14ac:dyDescent="0.3">
      <c r="A88" s="229"/>
      <c r="B88" s="230"/>
      <c r="C88" s="265" t="s">
        <v>229</v>
      </c>
      <c r="D88" s="260"/>
      <c r="E88" s="260"/>
      <c r="F88" s="260"/>
      <c r="G88" s="260"/>
      <c r="H88" s="232"/>
      <c r="I88" s="232"/>
      <c r="J88" s="232"/>
      <c r="K88" s="232"/>
      <c r="L88" s="232"/>
      <c r="M88" s="232"/>
      <c r="N88" s="231"/>
      <c r="O88" s="231"/>
      <c r="P88" s="231"/>
      <c r="Q88" s="231"/>
      <c r="R88" s="232"/>
      <c r="S88" s="232"/>
      <c r="T88" s="232"/>
      <c r="U88" s="232"/>
      <c r="V88" s="232"/>
      <c r="W88" s="232"/>
      <c r="X88" s="232"/>
      <c r="Y88" s="232"/>
      <c r="Z88" s="212"/>
      <c r="AA88" s="212"/>
      <c r="AB88" s="212"/>
      <c r="AC88" s="212"/>
      <c r="AD88" s="212"/>
      <c r="AE88" s="212"/>
      <c r="AF88" s="212"/>
      <c r="AG88" s="212" t="s">
        <v>125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3" x14ac:dyDescent="0.3">
      <c r="A89" s="229"/>
      <c r="B89" s="230"/>
      <c r="C89" s="267" t="s">
        <v>230</v>
      </c>
      <c r="D89" s="234"/>
      <c r="E89" s="235"/>
      <c r="F89" s="236"/>
      <c r="G89" s="236"/>
      <c r="H89" s="232"/>
      <c r="I89" s="232"/>
      <c r="J89" s="232"/>
      <c r="K89" s="232"/>
      <c r="L89" s="232"/>
      <c r="M89" s="232"/>
      <c r="N89" s="231"/>
      <c r="O89" s="231"/>
      <c r="P89" s="231"/>
      <c r="Q89" s="231"/>
      <c r="R89" s="232"/>
      <c r="S89" s="232"/>
      <c r="T89" s="232"/>
      <c r="U89" s="232"/>
      <c r="V89" s="232"/>
      <c r="W89" s="232"/>
      <c r="X89" s="232"/>
      <c r="Y89" s="232"/>
      <c r="Z89" s="212"/>
      <c r="AA89" s="212"/>
      <c r="AB89" s="212"/>
      <c r="AC89" s="212"/>
      <c r="AD89" s="212"/>
      <c r="AE89" s="212"/>
      <c r="AF89" s="212"/>
      <c r="AG89" s="212" t="s">
        <v>125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3" x14ac:dyDescent="0.3">
      <c r="A90" s="229"/>
      <c r="B90" s="230"/>
      <c r="C90" s="268" t="s">
        <v>231</v>
      </c>
      <c r="D90" s="261"/>
      <c r="E90" s="261"/>
      <c r="F90" s="261"/>
      <c r="G90" s="261"/>
      <c r="H90" s="232"/>
      <c r="I90" s="232"/>
      <c r="J90" s="232"/>
      <c r="K90" s="232"/>
      <c r="L90" s="232"/>
      <c r="M90" s="232"/>
      <c r="N90" s="231"/>
      <c r="O90" s="231"/>
      <c r="P90" s="231"/>
      <c r="Q90" s="231"/>
      <c r="R90" s="232"/>
      <c r="S90" s="232"/>
      <c r="T90" s="232"/>
      <c r="U90" s="232"/>
      <c r="V90" s="232"/>
      <c r="W90" s="232"/>
      <c r="X90" s="232"/>
      <c r="Y90" s="232"/>
      <c r="Z90" s="212"/>
      <c r="AA90" s="212"/>
      <c r="AB90" s="212"/>
      <c r="AC90" s="212"/>
      <c r="AD90" s="212"/>
      <c r="AE90" s="212"/>
      <c r="AF90" s="212"/>
      <c r="AG90" s="212" t="s">
        <v>125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2" x14ac:dyDescent="0.3">
      <c r="A91" s="229"/>
      <c r="B91" s="230"/>
      <c r="C91" s="266" t="s">
        <v>232</v>
      </c>
      <c r="D91" s="237"/>
      <c r="E91" s="238">
        <v>1</v>
      </c>
      <c r="F91" s="232"/>
      <c r="G91" s="232"/>
      <c r="H91" s="232"/>
      <c r="I91" s="232"/>
      <c r="J91" s="232"/>
      <c r="K91" s="232"/>
      <c r="L91" s="232"/>
      <c r="M91" s="232"/>
      <c r="N91" s="231"/>
      <c r="O91" s="231"/>
      <c r="P91" s="231"/>
      <c r="Q91" s="231"/>
      <c r="R91" s="232"/>
      <c r="S91" s="232"/>
      <c r="T91" s="232"/>
      <c r="U91" s="232"/>
      <c r="V91" s="232"/>
      <c r="W91" s="232"/>
      <c r="X91" s="232"/>
      <c r="Y91" s="232"/>
      <c r="Z91" s="212"/>
      <c r="AA91" s="212"/>
      <c r="AB91" s="212"/>
      <c r="AC91" s="212"/>
      <c r="AD91" s="212"/>
      <c r="AE91" s="212"/>
      <c r="AF91" s="212"/>
      <c r="AG91" s="212" t="s">
        <v>130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20.6" outlineLevel="1" x14ac:dyDescent="0.3">
      <c r="A92" s="248">
        <v>35</v>
      </c>
      <c r="B92" s="249" t="s">
        <v>233</v>
      </c>
      <c r="C92" s="264" t="s">
        <v>234</v>
      </c>
      <c r="D92" s="250" t="s">
        <v>221</v>
      </c>
      <c r="E92" s="251">
        <v>1</v>
      </c>
      <c r="F92" s="252">
        <v>2000</v>
      </c>
      <c r="G92" s="253">
        <f>ROUND(E92*F92,2)</f>
        <v>2000</v>
      </c>
      <c r="H92" s="233">
        <v>0</v>
      </c>
      <c r="I92" s="232">
        <f>ROUND(E92*H92,2)</f>
        <v>0</v>
      </c>
      <c r="J92" s="233">
        <v>2000</v>
      </c>
      <c r="K92" s="232">
        <f>ROUND(E92*J92,2)</f>
        <v>2000</v>
      </c>
      <c r="L92" s="232">
        <v>21</v>
      </c>
      <c r="M92" s="232">
        <f>G92*(1+L92/100)</f>
        <v>2420</v>
      </c>
      <c r="N92" s="231">
        <v>0</v>
      </c>
      <c r="O92" s="231">
        <f>ROUND(E92*N92,2)</f>
        <v>0</v>
      </c>
      <c r="P92" s="231">
        <v>0</v>
      </c>
      <c r="Q92" s="231">
        <f>ROUND(E92*P92,2)</f>
        <v>0</v>
      </c>
      <c r="R92" s="232"/>
      <c r="S92" s="232" t="s">
        <v>193</v>
      </c>
      <c r="T92" s="232" t="s">
        <v>194</v>
      </c>
      <c r="U92" s="232">
        <v>0</v>
      </c>
      <c r="V92" s="232">
        <f>ROUND(E92*U92,2)</f>
        <v>0</v>
      </c>
      <c r="W92" s="232"/>
      <c r="X92" s="232" t="s">
        <v>116</v>
      </c>
      <c r="Y92" s="232" t="s">
        <v>117</v>
      </c>
      <c r="Z92" s="212"/>
      <c r="AA92" s="212"/>
      <c r="AB92" s="212"/>
      <c r="AC92" s="212"/>
      <c r="AD92" s="212"/>
      <c r="AE92" s="212"/>
      <c r="AF92" s="212"/>
      <c r="AG92" s="212" t="s">
        <v>118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3">
      <c r="A93" s="229"/>
      <c r="B93" s="230"/>
      <c r="C93" s="266" t="s">
        <v>235</v>
      </c>
      <c r="D93" s="237"/>
      <c r="E93" s="238">
        <v>1</v>
      </c>
      <c r="F93" s="232"/>
      <c r="G93" s="232"/>
      <c r="H93" s="232"/>
      <c r="I93" s="232"/>
      <c r="J93" s="232"/>
      <c r="K93" s="232"/>
      <c r="L93" s="232"/>
      <c r="M93" s="232"/>
      <c r="N93" s="231"/>
      <c r="O93" s="231"/>
      <c r="P93" s="231"/>
      <c r="Q93" s="231"/>
      <c r="R93" s="232"/>
      <c r="S93" s="232"/>
      <c r="T93" s="232"/>
      <c r="U93" s="232"/>
      <c r="V93" s="232"/>
      <c r="W93" s="232"/>
      <c r="X93" s="232"/>
      <c r="Y93" s="232"/>
      <c r="Z93" s="212"/>
      <c r="AA93" s="212"/>
      <c r="AB93" s="212"/>
      <c r="AC93" s="212"/>
      <c r="AD93" s="212"/>
      <c r="AE93" s="212"/>
      <c r="AF93" s="212"/>
      <c r="AG93" s="212" t="s">
        <v>130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20.6" outlineLevel="1" x14ac:dyDescent="0.3">
      <c r="A94" s="248">
        <v>36</v>
      </c>
      <c r="B94" s="249" t="s">
        <v>236</v>
      </c>
      <c r="C94" s="264" t="s">
        <v>237</v>
      </c>
      <c r="D94" s="250" t="s">
        <v>221</v>
      </c>
      <c r="E94" s="251">
        <v>1</v>
      </c>
      <c r="F94" s="252">
        <v>2000</v>
      </c>
      <c r="G94" s="253">
        <f>ROUND(E94*F94,2)</f>
        <v>2000</v>
      </c>
      <c r="H94" s="233">
        <v>0</v>
      </c>
      <c r="I94" s="232">
        <f>ROUND(E94*H94,2)</f>
        <v>0</v>
      </c>
      <c r="J94" s="233">
        <v>2000</v>
      </c>
      <c r="K94" s="232">
        <f>ROUND(E94*J94,2)</f>
        <v>2000</v>
      </c>
      <c r="L94" s="232">
        <v>21</v>
      </c>
      <c r="M94" s="232">
        <f>G94*(1+L94/100)</f>
        <v>2420</v>
      </c>
      <c r="N94" s="231">
        <v>0</v>
      </c>
      <c r="O94" s="231">
        <f>ROUND(E94*N94,2)</f>
        <v>0</v>
      </c>
      <c r="P94" s="231">
        <v>0</v>
      </c>
      <c r="Q94" s="231">
        <f>ROUND(E94*P94,2)</f>
        <v>0</v>
      </c>
      <c r="R94" s="232"/>
      <c r="S94" s="232" t="s">
        <v>193</v>
      </c>
      <c r="T94" s="232" t="s">
        <v>194</v>
      </c>
      <c r="U94" s="232">
        <v>0</v>
      </c>
      <c r="V94" s="232">
        <f>ROUND(E94*U94,2)</f>
        <v>0</v>
      </c>
      <c r="W94" s="232"/>
      <c r="X94" s="232" t="s">
        <v>116</v>
      </c>
      <c r="Y94" s="232" t="s">
        <v>117</v>
      </c>
      <c r="Z94" s="212"/>
      <c r="AA94" s="212"/>
      <c r="AB94" s="212"/>
      <c r="AC94" s="212"/>
      <c r="AD94" s="212"/>
      <c r="AE94" s="212"/>
      <c r="AF94" s="212"/>
      <c r="AG94" s="212" t="s">
        <v>118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2" x14ac:dyDescent="0.3">
      <c r="A95" s="229"/>
      <c r="B95" s="230"/>
      <c r="C95" s="266" t="s">
        <v>238</v>
      </c>
      <c r="D95" s="237"/>
      <c r="E95" s="238">
        <v>1</v>
      </c>
      <c r="F95" s="232"/>
      <c r="G95" s="232"/>
      <c r="H95" s="232"/>
      <c r="I95" s="232"/>
      <c r="J95" s="232"/>
      <c r="K95" s="232"/>
      <c r="L95" s="232"/>
      <c r="M95" s="232"/>
      <c r="N95" s="231"/>
      <c r="O95" s="231"/>
      <c r="P95" s="231"/>
      <c r="Q95" s="231"/>
      <c r="R95" s="232"/>
      <c r="S95" s="232"/>
      <c r="T95" s="232"/>
      <c r="U95" s="232"/>
      <c r="V95" s="232"/>
      <c r="W95" s="232"/>
      <c r="X95" s="232"/>
      <c r="Y95" s="232"/>
      <c r="Z95" s="212"/>
      <c r="AA95" s="212"/>
      <c r="AB95" s="212"/>
      <c r="AC95" s="212"/>
      <c r="AD95" s="212"/>
      <c r="AE95" s="212"/>
      <c r="AF95" s="212"/>
      <c r="AG95" s="212" t="s">
        <v>130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x14ac:dyDescent="0.3">
      <c r="A96" s="241" t="s">
        <v>110</v>
      </c>
      <c r="B96" s="242" t="s">
        <v>73</v>
      </c>
      <c r="C96" s="262" t="s">
        <v>74</v>
      </c>
      <c r="D96" s="243"/>
      <c r="E96" s="244"/>
      <c r="F96" s="245"/>
      <c r="G96" s="246">
        <f>SUMIF(AG97:AG97,"&lt;&gt;NOR",G97:G97)</f>
        <v>15817.21</v>
      </c>
      <c r="H96" s="240"/>
      <c r="I96" s="240">
        <f>SUM(I97:I97)</f>
        <v>0</v>
      </c>
      <c r="J96" s="240"/>
      <c r="K96" s="240">
        <f>SUM(K97:K97)</f>
        <v>15817.21</v>
      </c>
      <c r="L96" s="240"/>
      <c r="M96" s="240">
        <f>SUM(M97:M97)</f>
        <v>19138.824099999998</v>
      </c>
      <c r="N96" s="239"/>
      <c r="O96" s="239">
        <f>SUM(O97:O97)</f>
        <v>0</v>
      </c>
      <c r="P96" s="239"/>
      <c r="Q96" s="239">
        <f>SUM(Q97:Q97)</f>
        <v>0</v>
      </c>
      <c r="R96" s="240"/>
      <c r="S96" s="240"/>
      <c r="T96" s="240"/>
      <c r="U96" s="240"/>
      <c r="V96" s="240">
        <f>SUM(V97:V97)</f>
        <v>27.01</v>
      </c>
      <c r="W96" s="240"/>
      <c r="X96" s="240"/>
      <c r="Y96" s="240"/>
      <c r="AG96" t="s">
        <v>111</v>
      </c>
    </row>
    <row r="97" spans="1:60" outlineLevel="1" x14ac:dyDescent="0.3">
      <c r="A97" s="254">
        <v>37</v>
      </c>
      <c r="B97" s="255" t="s">
        <v>239</v>
      </c>
      <c r="C97" s="263" t="s">
        <v>240</v>
      </c>
      <c r="D97" s="256" t="s">
        <v>144</v>
      </c>
      <c r="E97" s="257">
        <v>14.275460000000001</v>
      </c>
      <c r="F97" s="258">
        <v>1108</v>
      </c>
      <c r="G97" s="259">
        <f>ROUND(E97*F97,2)</f>
        <v>15817.21</v>
      </c>
      <c r="H97" s="233">
        <v>0</v>
      </c>
      <c r="I97" s="232">
        <f>ROUND(E97*H97,2)</f>
        <v>0</v>
      </c>
      <c r="J97" s="233">
        <v>1108</v>
      </c>
      <c r="K97" s="232">
        <f>ROUND(E97*J97,2)</f>
        <v>15817.21</v>
      </c>
      <c r="L97" s="232">
        <v>21</v>
      </c>
      <c r="M97" s="232">
        <f>G97*(1+L97/100)</f>
        <v>19138.824099999998</v>
      </c>
      <c r="N97" s="231">
        <v>0</v>
      </c>
      <c r="O97" s="231">
        <f>ROUND(E97*N97,2)</f>
        <v>0</v>
      </c>
      <c r="P97" s="231">
        <v>0</v>
      </c>
      <c r="Q97" s="231">
        <f>ROUND(E97*P97,2)</f>
        <v>0</v>
      </c>
      <c r="R97" s="232"/>
      <c r="S97" s="232" t="s">
        <v>115</v>
      </c>
      <c r="T97" s="232" t="s">
        <v>115</v>
      </c>
      <c r="U97" s="232">
        <v>1.8919999999999999</v>
      </c>
      <c r="V97" s="232">
        <f>ROUND(E97*U97,2)</f>
        <v>27.01</v>
      </c>
      <c r="W97" s="232"/>
      <c r="X97" s="232" t="s">
        <v>241</v>
      </c>
      <c r="Y97" s="232" t="s">
        <v>117</v>
      </c>
      <c r="Z97" s="212"/>
      <c r="AA97" s="212"/>
      <c r="AB97" s="212"/>
      <c r="AC97" s="212"/>
      <c r="AD97" s="212"/>
      <c r="AE97" s="212"/>
      <c r="AF97" s="212"/>
      <c r="AG97" s="212" t="s">
        <v>242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x14ac:dyDescent="0.3">
      <c r="A98" s="241" t="s">
        <v>110</v>
      </c>
      <c r="B98" s="242" t="s">
        <v>75</v>
      </c>
      <c r="C98" s="262" t="s">
        <v>76</v>
      </c>
      <c r="D98" s="243"/>
      <c r="E98" s="244"/>
      <c r="F98" s="245"/>
      <c r="G98" s="246">
        <f>SUMIF(AG99:AG102,"&lt;&gt;NOR",G99:G102)</f>
        <v>1789.8</v>
      </c>
      <c r="H98" s="240"/>
      <c r="I98" s="240">
        <f>SUM(I99:I102)</f>
        <v>290.43</v>
      </c>
      <c r="J98" s="240"/>
      <c r="K98" s="240">
        <f>SUM(K99:K102)</f>
        <v>1499.37</v>
      </c>
      <c r="L98" s="240"/>
      <c r="M98" s="240">
        <f>SUM(M99:M102)</f>
        <v>2165.6579999999999</v>
      </c>
      <c r="N98" s="239"/>
      <c r="O98" s="239">
        <f>SUM(O99:O102)</f>
        <v>0</v>
      </c>
      <c r="P98" s="239"/>
      <c r="Q98" s="239">
        <f>SUM(Q99:Q102)</f>
        <v>0</v>
      </c>
      <c r="R98" s="240"/>
      <c r="S98" s="240"/>
      <c r="T98" s="240"/>
      <c r="U98" s="240"/>
      <c r="V98" s="240">
        <f>SUM(V99:V102)</f>
        <v>2.14</v>
      </c>
      <c r="W98" s="240"/>
      <c r="X98" s="240"/>
      <c r="Y98" s="240"/>
      <c r="AG98" t="s">
        <v>111</v>
      </c>
    </row>
    <row r="99" spans="1:60" outlineLevel="1" x14ac:dyDescent="0.3">
      <c r="A99" s="254">
        <v>38</v>
      </c>
      <c r="B99" s="255" t="s">
        <v>243</v>
      </c>
      <c r="C99" s="263" t="s">
        <v>244</v>
      </c>
      <c r="D99" s="256" t="s">
        <v>114</v>
      </c>
      <c r="E99" s="257">
        <v>15</v>
      </c>
      <c r="F99" s="258">
        <v>28.7</v>
      </c>
      <c r="G99" s="259">
        <f>ROUND(E99*F99,2)</f>
        <v>430.5</v>
      </c>
      <c r="H99" s="233">
        <v>5.81</v>
      </c>
      <c r="I99" s="232">
        <f>ROUND(E99*H99,2)</f>
        <v>87.15</v>
      </c>
      <c r="J99" s="233">
        <v>22.89</v>
      </c>
      <c r="K99" s="232">
        <f>ROUND(E99*J99,2)</f>
        <v>343.35</v>
      </c>
      <c r="L99" s="232">
        <v>21</v>
      </c>
      <c r="M99" s="232">
        <f>G99*(1+L99/100)</f>
        <v>520.90499999999997</v>
      </c>
      <c r="N99" s="231">
        <v>6.9999999999999994E-5</v>
      </c>
      <c r="O99" s="231">
        <f>ROUND(E99*N99,2)</f>
        <v>0</v>
      </c>
      <c r="P99" s="231">
        <v>0</v>
      </c>
      <c r="Q99" s="231">
        <f>ROUND(E99*P99,2)</f>
        <v>0</v>
      </c>
      <c r="R99" s="232"/>
      <c r="S99" s="232" t="s">
        <v>115</v>
      </c>
      <c r="T99" s="232" t="s">
        <v>115</v>
      </c>
      <c r="U99" s="232">
        <v>3.2480000000000002E-2</v>
      </c>
      <c r="V99" s="232">
        <f>ROUND(E99*U99,2)</f>
        <v>0.49</v>
      </c>
      <c r="W99" s="232"/>
      <c r="X99" s="232" t="s">
        <v>116</v>
      </c>
      <c r="Y99" s="232" t="s">
        <v>117</v>
      </c>
      <c r="Z99" s="212"/>
      <c r="AA99" s="212"/>
      <c r="AB99" s="212"/>
      <c r="AC99" s="212"/>
      <c r="AD99" s="212"/>
      <c r="AE99" s="212"/>
      <c r="AF99" s="212"/>
      <c r="AG99" s="212" t="s">
        <v>118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3">
      <c r="A100" s="254">
        <v>39</v>
      </c>
      <c r="B100" s="255" t="s">
        <v>245</v>
      </c>
      <c r="C100" s="263" t="s">
        <v>246</v>
      </c>
      <c r="D100" s="256" t="s">
        <v>114</v>
      </c>
      <c r="E100" s="257">
        <v>15</v>
      </c>
      <c r="F100" s="258">
        <v>77.599999999999994</v>
      </c>
      <c r="G100" s="259">
        <f>ROUND(E100*F100,2)</f>
        <v>1164</v>
      </c>
      <c r="H100" s="233">
        <v>6.04</v>
      </c>
      <c r="I100" s="232">
        <f>ROUND(E100*H100,2)</f>
        <v>90.6</v>
      </c>
      <c r="J100" s="233">
        <v>71.56</v>
      </c>
      <c r="K100" s="232">
        <f>ROUND(E100*J100,2)</f>
        <v>1073.4000000000001</v>
      </c>
      <c r="L100" s="232">
        <v>21</v>
      </c>
      <c r="M100" s="232">
        <f>G100*(1+L100/100)</f>
        <v>1408.44</v>
      </c>
      <c r="N100" s="231">
        <v>1.4999999999999999E-4</v>
      </c>
      <c r="O100" s="231">
        <f>ROUND(E100*N100,2)</f>
        <v>0</v>
      </c>
      <c r="P100" s="231">
        <v>0</v>
      </c>
      <c r="Q100" s="231">
        <f>ROUND(E100*P100,2)</f>
        <v>0</v>
      </c>
      <c r="R100" s="232"/>
      <c r="S100" s="232" t="s">
        <v>115</v>
      </c>
      <c r="T100" s="232" t="s">
        <v>115</v>
      </c>
      <c r="U100" s="232">
        <v>0.10191</v>
      </c>
      <c r="V100" s="232">
        <f>ROUND(E100*U100,2)</f>
        <v>1.53</v>
      </c>
      <c r="W100" s="232"/>
      <c r="X100" s="232" t="s">
        <v>116</v>
      </c>
      <c r="Y100" s="232" t="s">
        <v>117</v>
      </c>
      <c r="Z100" s="212"/>
      <c r="AA100" s="212"/>
      <c r="AB100" s="212"/>
      <c r="AC100" s="212"/>
      <c r="AD100" s="212"/>
      <c r="AE100" s="212"/>
      <c r="AF100" s="212"/>
      <c r="AG100" s="212" t="s">
        <v>118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ht="20.6" outlineLevel="1" x14ac:dyDescent="0.3">
      <c r="A101" s="248">
        <v>40</v>
      </c>
      <c r="B101" s="249" t="s">
        <v>247</v>
      </c>
      <c r="C101" s="264" t="s">
        <v>248</v>
      </c>
      <c r="D101" s="250" t="s">
        <v>114</v>
      </c>
      <c r="E101" s="251">
        <v>9</v>
      </c>
      <c r="F101" s="252">
        <v>21.7</v>
      </c>
      <c r="G101" s="253">
        <f>ROUND(E101*F101,2)</f>
        <v>195.3</v>
      </c>
      <c r="H101" s="233">
        <v>12.52</v>
      </c>
      <c r="I101" s="232">
        <f>ROUND(E101*H101,2)</f>
        <v>112.68</v>
      </c>
      <c r="J101" s="233">
        <v>9.18</v>
      </c>
      <c r="K101" s="232">
        <f>ROUND(E101*J101,2)</f>
        <v>82.62</v>
      </c>
      <c r="L101" s="232">
        <v>21</v>
      </c>
      <c r="M101" s="232">
        <f>G101*(1+L101/100)</f>
        <v>236.31300000000002</v>
      </c>
      <c r="N101" s="231">
        <v>3.5E-4</v>
      </c>
      <c r="O101" s="231">
        <f>ROUND(E101*N101,2)</f>
        <v>0</v>
      </c>
      <c r="P101" s="231">
        <v>0</v>
      </c>
      <c r="Q101" s="231">
        <f>ROUND(E101*P101,2)</f>
        <v>0</v>
      </c>
      <c r="R101" s="232"/>
      <c r="S101" s="232" t="s">
        <v>115</v>
      </c>
      <c r="T101" s="232" t="s">
        <v>115</v>
      </c>
      <c r="U101" s="232">
        <v>1.35E-2</v>
      </c>
      <c r="V101" s="232">
        <f>ROUND(E101*U101,2)</f>
        <v>0.12</v>
      </c>
      <c r="W101" s="232"/>
      <c r="X101" s="232" t="s">
        <v>116</v>
      </c>
      <c r="Y101" s="232" t="s">
        <v>117</v>
      </c>
      <c r="Z101" s="212"/>
      <c r="AA101" s="212"/>
      <c r="AB101" s="212"/>
      <c r="AC101" s="212"/>
      <c r="AD101" s="212"/>
      <c r="AE101" s="212"/>
      <c r="AF101" s="212"/>
      <c r="AG101" s="212" t="s">
        <v>118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2" x14ac:dyDescent="0.3">
      <c r="A102" s="229"/>
      <c r="B102" s="230"/>
      <c r="C102" s="266" t="s">
        <v>213</v>
      </c>
      <c r="D102" s="237"/>
      <c r="E102" s="238">
        <v>9</v>
      </c>
      <c r="F102" s="232"/>
      <c r="G102" s="232"/>
      <c r="H102" s="232"/>
      <c r="I102" s="232"/>
      <c r="J102" s="232"/>
      <c r="K102" s="232"/>
      <c r="L102" s="232"/>
      <c r="M102" s="232"/>
      <c r="N102" s="231"/>
      <c r="O102" s="231"/>
      <c r="P102" s="231"/>
      <c r="Q102" s="231"/>
      <c r="R102" s="232"/>
      <c r="S102" s="232"/>
      <c r="T102" s="232"/>
      <c r="U102" s="232"/>
      <c r="V102" s="232"/>
      <c r="W102" s="232"/>
      <c r="X102" s="232"/>
      <c r="Y102" s="232"/>
      <c r="Z102" s="212"/>
      <c r="AA102" s="212"/>
      <c r="AB102" s="212"/>
      <c r="AC102" s="212"/>
      <c r="AD102" s="212"/>
      <c r="AE102" s="212"/>
      <c r="AF102" s="212"/>
      <c r="AG102" s="212" t="s">
        <v>130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x14ac:dyDescent="0.3">
      <c r="A103" s="241" t="s">
        <v>110</v>
      </c>
      <c r="B103" s="242" t="s">
        <v>77</v>
      </c>
      <c r="C103" s="262" t="s">
        <v>78</v>
      </c>
      <c r="D103" s="243"/>
      <c r="E103" s="244"/>
      <c r="F103" s="245"/>
      <c r="G103" s="246">
        <f>SUMIF(AG104:AG104,"&lt;&gt;NOR",G104:G104)</f>
        <v>10000</v>
      </c>
      <c r="H103" s="240"/>
      <c r="I103" s="240">
        <f>SUM(I104:I104)</f>
        <v>0</v>
      </c>
      <c r="J103" s="240"/>
      <c r="K103" s="240">
        <f>SUM(K104:K104)</f>
        <v>10000</v>
      </c>
      <c r="L103" s="240"/>
      <c r="M103" s="240">
        <f>SUM(M104:M104)</f>
        <v>12100</v>
      </c>
      <c r="N103" s="239"/>
      <c r="O103" s="239">
        <f>SUM(O104:O104)</f>
        <v>0</v>
      </c>
      <c r="P103" s="239"/>
      <c r="Q103" s="239">
        <f>SUM(Q104:Q104)</f>
        <v>0</v>
      </c>
      <c r="R103" s="240"/>
      <c r="S103" s="240"/>
      <c r="T103" s="240"/>
      <c r="U103" s="240"/>
      <c r="V103" s="240">
        <f>SUM(V104:V104)</f>
        <v>0</v>
      </c>
      <c r="W103" s="240"/>
      <c r="X103" s="240"/>
      <c r="Y103" s="240"/>
      <c r="AG103" t="s">
        <v>111</v>
      </c>
    </row>
    <row r="104" spans="1:60" outlineLevel="1" x14ac:dyDescent="0.3">
      <c r="A104" s="254">
        <v>41</v>
      </c>
      <c r="B104" s="255" t="s">
        <v>249</v>
      </c>
      <c r="C104" s="263" t="s">
        <v>250</v>
      </c>
      <c r="D104" s="256" t="s">
        <v>228</v>
      </c>
      <c r="E104" s="257">
        <v>1</v>
      </c>
      <c r="F104" s="258">
        <v>10000</v>
      </c>
      <c r="G104" s="259">
        <f>ROUND(E104*F104,2)</f>
        <v>10000</v>
      </c>
      <c r="H104" s="233">
        <v>0</v>
      </c>
      <c r="I104" s="232">
        <f>ROUND(E104*H104,2)</f>
        <v>0</v>
      </c>
      <c r="J104" s="233">
        <v>10000</v>
      </c>
      <c r="K104" s="232">
        <f>ROUND(E104*J104,2)</f>
        <v>10000</v>
      </c>
      <c r="L104" s="232">
        <v>21</v>
      </c>
      <c r="M104" s="232">
        <f>G104*(1+L104/100)</f>
        <v>12100</v>
      </c>
      <c r="N104" s="231">
        <v>0</v>
      </c>
      <c r="O104" s="231">
        <f>ROUND(E104*N104,2)</f>
        <v>0</v>
      </c>
      <c r="P104" s="231">
        <v>0</v>
      </c>
      <c r="Q104" s="231">
        <f>ROUND(E104*P104,2)</f>
        <v>0</v>
      </c>
      <c r="R104" s="232"/>
      <c r="S104" s="232" t="s">
        <v>193</v>
      </c>
      <c r="T104" s="232" t="s">
        <v>194</v>
      </c>
      <c r="U104" s="232">
        <v>0</v>
      </c>
      <c r="V104" s="232">
        <f>ROUND(E104*U104,2)</f>
        <v>0</v>
      </c>
      <c r="W104" s="232"/>
      <c r="X104" s="232" t="s">
        <v>116</v>
      </c>
      <c r="Y104" s="232" t="s">
        <v>117</v>
      </c>
      <c r="Z104" s="212"/>
      <c r="AA104" s="212"/>
      <c r="AB104" s="212"/>
      <c r="AC104" s="212"/>
      <c r="AD104" s="212"/>
      <c r="AE104" s="212"/>
      <c r="AF104" s="212"/>
      <c r="AG104" s="212" t="s">
        <v>118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x14ac:dyDescent="0.3">
      <c r="A105" s="241" t="s">
        <v>110</v>
      </c>
      <c r="B105" s="242" t="s">
        <v>79</v>
      </c>
      <c r="C105" s="262" t="s">
        <v>80</v>
      </c>
      <c r="D105" s="243"/>
      <c r="E105" s="244"/>
      <c r="F105" s="245"/>
      <c r="G105" s="246">
        <f>SUMIF(AG106:AG119,"&lt;&gt;NOR",G106:G119)</f>
        <v>29176.449999999997</v>
      </c>
      <c r="H105" s="240"/>
      <c r="I105" s="240">
        <f>SUM(I106:I119)</f>
        <v>0</v>
      </c>
      <c r="J105" s="240"/>
      <c r="K105" s="240">
        <f>SUM(K106:K119)</f>
        <v>29176.449999999997</v>
      </c>
      <c r="L105" s="240"/>
      <c r="M105" s="240">
        <f>SUM(M106:M119)</f>
        <v>35303.504500000003</v>
      </c>
      <c r="N105" s="239"/>
      <c r="O105" s="239">
        <f>SUM(O106:O119)</f>
        <v>0</v>
      </c>
      <c r="P105" s="239"/>
      <c r="Q105" s="239">
        <f>SUM(Q106:Q119)</f>
        <v>0</v>
      </c>
      <c r="R105" s="240"/>
      <c r="S105" s="240"/>
      <c r="T105" s="240"/>
      <c r="U105" s="240"/>
      <c r="V105" s="240">
        <f>SUM(V106:V119)</f>
        <v>27.759999999999998</v>
      </c>
      <c r="W105" s="240"/>
      <c r="X105" s="240"/>
      <c r="Y105" s="240"/>
      <c r="AG105" t="s">
        <v>111</v>
      </c>
    </row>
    <row r="106" spans="1:60" outlineLevel="1" x14ac:dyDescent="0.3">
      <c r="A106" s="248">
        <v>42</v>
      </c>
      <c r="B106" s="249" t="s">
        <v>251</v>
      </c>
      <c r="C106" s="264" t="s">
        <v>252</v>
      </c>
      <c r="D106" s="250" t="s">
        <v>144</v>
      </c>
      <c r="E106" s="251">
        <v>0.52942</v>
      </c>
      <c r="F106" s="252">
        <v>3080</v>
      </c>
      <c r="G106" s="253">
        <f>ROUND(E106*F106,2)</f>
        <v>1630.61</v>
      </c>
      <c r="H106" s="233">
        <v>0</v>
      </c>
      <c r="I106" s="232">
        <f>ROUND(E106*H106,2)</f>
        <v>0</v>
      </c>
      <c r="J106" s="233">
        <v>3080</v>
      </c>
      <c r="K106" s="232">
        <f>ROUND(E106*J106,2)</f>
        <v>1630.61</v>
      </c>
      <c r="L106" s="232">
        <v>21</v>
      </c>
      <c r="M106" s="232">
        <f>G106*(1+L106/100)</f>
        <v>1973.0380999999998</v>
      </c>
      <c r="N106" s="231">
        <v>0</v>
      </c>
      <c r="O106" s="231">
        <f>ROUND(E106*N106,2)</f>
        <v>0</v>
      </c>
      <c r="P106" s="231">
        <v>0</v>
      </c>
      <c r="Q106" s="231">
        <f>ROUND(E106*P106,2)</f>
        <v>0</v>
      </c>
      <c r="R106" s="232"/>
      <c r="S106" s="232" t="s">
        <v>115</v>
      </c>
      <c r="T106" s="232" t="s">
        <v>115</v>
      </c>
      <c r="U106" s="232">
        <v>0</v>
      </c>
      <c r="V106" s="232">
        <f>ROUND(E106*U106,2)</f>
        <v>0</v>
      </c>
      <c r="W106" s="232"/>
      <c r="X106" s="232" t="s">
        <v>116</v>
      </c>
      <c r="Y106" s="232" t="s">
        <v>117</v>
      </c>
      <c r="Z106" s="212"/>
      <c r="AA106" s="212"/>
      <c r="AB106" s="212"/>
      <c r="AC106" s="212"/>
      <c r="AD106" s="212"/>
      <c r="AE106" s="212"/>
      <c r="AF106" s="212"/>
      <c r="AG106" s="212" t="s">
        <v>118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2" x14ac:dyDescent="0.3">
      <c r="A107" s="229"/>
      <c r="B107" s="230"/>
      <c r="C107" s="266" t="s">
        <v>253</v>
      </c>
      <c r="D107" s="237"/>
      <c r="E107" s="238"/>
      <c r="F107" s="232"/>
      <c r="G107" s="232"/>
      <c r="H107" s="232"/>
      <c r="I107" s="232"/>
      <c r="J107" s="232"/>
      <c r="K107" s="232"/>
      <c r="L107" s="232"/>
      <c r="M107" s="232"/>
      <c r="N107" s="231"/>
      <c r="O107" s="231"/>
      <c r="P107" s="231"/>
      <c r="Q107" s="231"/>
      <c r="R107" s="232"/>
      <c r="S107" s="232"/>
      <c r="T107" s="232"/>
      <c r="U107" s="232"/>
      <c r="V107" s="232"/>
      <c r="W107" s="232"/>
      <c r="X107" s="232"/>
      <c r="Y107" s="232"/>
      <c r="Z107" s="212"/>
      <c r="AA107" s="212"/>
      <c r="AB107" s="212"/>
      <c r="AC107" s="212"/>
      <c r="AD107" s="212"/>
      <c r="AE107" s="212"/>
      <c r="AF107" s="212"/>
      <c r="AG107" s="212" t="s">
        <v>130</v>
      </c>
      <c r="AH107" s="212">
        <v>7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3" x14ac:dyDescent="0.3">
      <c r="A108" s="229"/>
      <c r="B108" s="230"/>
      <c r="C108" s="266" t="s">
        <v>254</v>
      </c>
      <c r="D108" s="237"/>
      <c r="E108" s="238">
        <v>0.52942</v>
      </c>
      <c r="F108" s="232"/>
      <c r="G108" s="232"/>
      <c r="H108" s="232"/>
      <c r="I108" s="232"/>
      <c r="J108" s="232"/>
      <c r="K108" s="232"/>
      <c r="L108" s="232"/>
      <c r="M108" s="232"/>
      <c r="N108" s="231"/>
      <c r="O108" s="231"/>
      <c r="P108" s="231"/>
      <c r="Q108" s="231"/>
      <c r="R108" s="232"/>
      <c r="S108" s="232"/>
      <c r="T108" s="232"/>
      <c r="U108" s="232"/>
      <c r="V108" s="232"/>
      <c r="W108" s="232"/>
      <c r="X108" s="232"/>
      <c r="Y108" s="232"/>
      <c r="Z108" s="212"/>
      <c r="AA108" s="212"/>
      <c r="AB108" s="212"/>
      <c r="AC108" s="212"/>
      <c r="AD108" s="212"/>
      <c r="AE108" s="212"/>
      <c r="AF108" s="212"/>
      <c r="AG108" s="212" t="s">
        <v>130</v>
      </c>
      <c r="AH108" s="212">
        <v>7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ht="20.6" outlineLevel="1" x14ac:dyDescent="0.3">
      <c r="A109" s="248">
        <v>43</v>
      </c>
      <c r="B109" s="249" t="s">
        <v>255</v>
      </c>
      <c r="C109" s="264" t="s">
        <v>256</v>
      </c>
      <c r="D109" s="250" t="s">
        <v>144</v>
      </c>
      <c r="E109" s="251">
        <v>10.96214</v>
      </c>
      <c r="F109" s="252">
        <v>394.5</v>
      </c>
      <c r="G109" s="253">
        <f>ROUND(E109*F109,2)</f>
        <v>4324.5600000000004</v>
      </c>
      <c r="H109" s="233">
        <v>0</v>
      </c>
      <c r="I109" s="232">
        <f>ROUND(E109*H109,2)</f>
        <v>0</v>
      </c>
      <c r="J109" s="233">
        <v>394.5</v>
      </c>
      <c r="K109" s="232">
        <f>ROUND(E109*J109,2)</f>
        <v>4324.5600000000004</v>
      </c>
      <c r="L109" s="232">
        <v>21</v>
      </c>
      <c r="M109" s="232">
        <f>G109*(1+L109/100)</f>
        <v>5232.7175999999999</v>
      </c>
      <c r="N109" s="231">
        <v>0</v>
      </c>
      <c r="O109" s="231">
        <f>ROUND(E109*N109,2)</f>
        <v>0</v>
      </c>
      <c r="P109" s="231">
        <v>0</v>
      </c>
      <c r="Q109" s="231">
        <f>ROUND(E109*P109,2)</f>
        <v>0</v>
      </c>
      <c r="R109" s="232"/>
      <c r="S109" s="232" t="s">
        <v>115</v>
      </c>
      <c r="T109" s="232" t="s">
        <v>115</v>
      </c>
      <c r="U109" s="232">
        <v>0</v>
      </c>
      <c r="V109" s="232">
        <f>ROUND(E109*U109,2)</f>
        <v>0</v>
      </c>
      <c r="W109" s="232"/>
      <c r="X109" s="232" t="s">
        <v>116</v>
      </c>
      <c r="Y109" s="232" t="s">
        <v>117</v>
      </c>
      <c r="Z109" s="212"/>
      <c r="AA109" s="212"/>
      <c r="AB109" s="212"/>
      <c r="AC109" s="212"/>
      <c r="AD109" s="212"/>
      <c r="AE109" s="212"/>
      <c r="AF109" s="212"/>
      <c r="AG109" s="212" t="s">
        <v>118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2" x14ac:dyDescent="0.3">
      <c r="A110" s="229"/>
      <c r="B110" s="230"/>
      <c r="C110" s="266" t="s">
        <v>257</v>
      </c>
      <c r="D110" s="237"/>
      <c r="E110" s="238">
        <v>10.96214</v>
      </c>
      <c r="F110" s="232"/>
      <c r="G110" s="232"/>
      <c r="H110" s="232"/>
      <c r="I110" s="232"/>
      <c r="J110" s="232"/>
      <c r="K110" s="232"/>
      <c r="L110" s="232"/>
      <c r="M110" s="232"/>
      <c r="N110" s="231"/>
      <c r="O110" s="231"/>
      <c r="P110" s="231"/>
      <c r="Q110" s="231"/>
      <c r="R110" s="232"/>
      <c r="S110" s="232"/>
      <c r="T110" s="232"/>
      <c r="U110" s="232"/>
      <c r="V110" s="232"/>
      <c r="W110" s="232"/>
      <c r="X110" s="232"/>
      <c r="Y110" s="232"/>
      <c r="Z110" s="212"/>
      <c r="AA110" s="212"/>
      <c r="AB110" s="212"/>
      <c r="AC110" s="212"/>
      <c r="AD110" s="212"/>
      <c r="AE110" s="212"/>
      <c r="AF110" s="212"/>
      <c r="AG110" s="212" t="s">
        <v>130</v>
      </c>
      <c r="AH110" s="212">
        <v>7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ht="20.6" outlineLevel="1" x14ac:dyDescent="0.3">
      <c r="A111" s="248">
        <v>44</v>
      </c>
      <c r="B111" s="249" t="s">
        <v>258</v>
      </c>
      <c r="C111" s="264" t="s">
        <v>259</v>
      </c>
      <c r="D111" s="250" t="s">
        <v>144</v>
      </c>
      <c r="E111" s="251">
        <v>2.6961400000000002</v>
      </c>
      <c r="F111" s="252">
        <v>128.5</v>
      </c>
      <c r="G111" s="253">
        <f>ROUND(E111*F111,2)</f>
        <v>346.45</v>
      </c>
      <c r="H111" s="233">
        <v>0</v>
      </c>
      <c r="I111" s="232">
        <f>ROUND(E111*H111,2)</f>
        <v>0</v>
      </c>
      <c r="J111" s="233">
        <v>128.5</v>
      </c>
      <c r="K111" s="232">
        <f>ROUND(E111*J111,2)</f>
        <v>346.45</v>
      </c>
      <c r="L111" s="232">
        <v>21</v>
      </c>
      <c r="M111" s="232">
        <f>G111*(1+L111/100)</f>
        <v>419.2045</v>
      </c>
      <c r="N111" s="231">
        <v>0</v>
      </c>
      <c r="O111" s="231">
        <f>ROUND(E111*N111,2)</f>
        <v>0</v>
      </c>
      <c r="P111" s="231">
        <v>0</v>
      </c>
      <c r="Q111" s="231">
        <f>ROUND(E111*P111,2)</f>
        <v>0</v>
      </c>
      <c r="R111" s="232"/>
      <c r="S111" s="232" t="s">
        <v>115</v>
      </c>
      <c r="T111" s="232" t="s">
        <v>115</v>
      </c>
      <c r="U111" s="232">
        <v>0</v>
      </c>
      <c r="V111" s="232">
        <f>ROUND(E111*U111,2)</f>
        <v>0</v>
      </c>
      <c r="W111" s="232"/>
      <c r="X111" s="232" t="s">
        <v>116</v>
      </c>
      <c r="Y111" s="232" t="s">
        <v>117</v>
      </c>
      <c r="Z111" s="212"/>
      <c r="AA111" s="212"/>
      <c r="AB111" s="212"/>
      <c r="AC111" s="212"/>
      <c r="AD111" s="212"/>
      <c r="AE111" s="212"/>
      <c r="AF111" s="212"/>
      <c r="AG111" s="212" t="s">
        <v>118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2" x14ac:dyDescent="0.3">
      <c r="A112" s="229"/>
      <c r="B112" s="230"/>
      <c r="C112" s="266" t="s">
        <v>260</v>
      </c>
      <c r="D112" s="237"/>
      <c r="E112" s="238">
        <v>5.5199999999999999E-2</v>
      </c>
      <c r="F112" s="232"/>
      <c r="G112" s="232"/>
      <c r="H112" s="232"/>
      <c r="I112" s="232"/>
      <c r="J112" s="232"/>
      <c r="K112" s="232"/>
      <c r="L112" s="232"/>
      <c r="M112" s="232"/>
      <c r="N112" s="231"/>
      <c r="O112" s="231"/>
      <c r="P112" s="231"/>
      <c r="Q112" s="231"/>
      <c r="R112" s="232"/>
      <c r="S112" s="232"/>
      <c r="T112" s="232"/>
      <c r="U112" s="232"/>
      <c r="V112" s="232"/>
      <c r="W112" s="232"/>
      <c r="X112" s="232"/>
      <c r="Y112" s="232"/>
      <c r="Z112" s="212"/>
      <c r="AA112" s="212"/>
      <c r="AB112" s="212"/>
      <c r="AC112" s="212"/>
      <c r="AD112" s="212"/>
      <c r="AE112" s="212"/>
      <c r="AF112" s="212"/>
      <c r="AG112" s="212" t="s">
        <v>130</v>
      </c>
      <c r="AH112" s="212">
        <v>7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3" x14ac:dyDescent="0.3">
      <c r="A113" s="229"/>
      <c r="B113" s="230"/>
      <c r="C113" s="266" t="s">
        <v>261</v>
      </c>
      <c r="D113" s="237"/>
      <c r="E113" s="238">
        <v>1.35</v>
      </c>
      <c r="F113" s="232"/>
      <c r="G113" s="232"/>
      <c r="H113" s="232"/>
      <c r="I113" s="232"/>
      <c r="J113" s="232"/>
      <c r="K113" s="232"/>
      <c r="L113" s="232"/>
      <c r="M113" s="232"/>
      <c r="N113" s="231"/>
      <c r="O113" s="231"/>
      <c r="P113" s="231"/>
      <c r="Q113" s="231"/>
      <c r="R113" s="232"/>
      <c r="S113" s="232"/>
      <c r="T113" s="232"/>
      <c r="U113" s="232"/>
      <c r="V113" s="232"/>
      <c r="W113" s="232"/>
      <c r="X113" s="232"/>
      <c r="Y113" s="232"/>
      <c r="Z113" s="212"/>
      <c r="AA113" s="212"/>
      <c r="AB113" s="212"/>
      <c r="AC113" s="212"/>
      <c r="AD113" s="212"/>
      <c r="AE113" s="212"/>
      <c r="AF113" s="212"/>
      <c r="AG113" s="212" t="s">
        <v>130</v>
      </c>
      <c r="AH113" s="212">
        <v>7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3" x14ac:dyDescent="0.3">
      <c r="A114" s="229"/>
      <c r="B114" s="230"/>
      <c r="C114" s="266" t="s">
        <v>262</v>
      </c>
      <c r="D114" s="237"/>
      <c r="E114" s="238">
        <v>1.29094</v>
      </c>
      <c r="F114" s="232"/>
      <c r="G114" s="232"/>
      <c r="H114" s="232"/>
      <c r="I114" s="232"/>
      <c r="J114" s="232"/>
      <c r="K114" s="232"/>
      <c r="L114" s="232"/>
      <c r="M114" s="232"/>
      <c r="N114" s="231"/>
      <c r="O114" s="231"/>
      <c r="P114" s="231"/>
      <c r="Q114" s="231"/>
      <c r="R114" s="232"/>
      <c r="S114" s="232"/>
      <c r="T114" s="232"/>
      <c r="U114" s="232"/>
      <c r="V114" s="232"/>
      <c r="W114" s="232"/>
      <c r="X114" s="232"/>
      <c r="Y114" s="232"/>
      <c r="Z114" s="212"/>
      <c r="AA114" s="212"/>
      <c r="AB114" s="212"/>
      <c r="AC114" s="212"/>
      <c r="AD114" s="212"/>
      <c r="AE114" s="212"/>
      <c r="AF114" s="212"/>
      <c r="AG114" s="212" t="s">
        <v>130</v>
      </c>
      <c r="AH114" s="212">
        <v>7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3">
      <c r="A115" s="248">
        <v>45</v>
      </c>
      <c r="B115" s="249" t="s">
        <v>263</v>
      </c>
      <c r="C115" s="264" t="s">
        <v>264</v>
      </c>
      <c r="D115" s="250" t="s">
        <v>144</v>
      </c>
      <c r="E115" s="251">
        <v>14.1877</v>
      </c>
      <c r="F115" s="252">
        <v>330.5</v>
      </c>
      <c r="G115" s="253">
        <f>ROUND(E115*F115,2)</f>
        <v>4689.03</v>
      </c>
      <c r="H115" s="233">
        <v>0</v>
      </c>
      <c r="I115" s="232">
        <f>ROUND(E115*H115,2)</f>
        <v>0</v>
      </c>
      <c r="J115" s="233">
        <v>330.5</v>
      </c>
      <c r="K115" s="232">
        <f>ROUND(E115*J115,2)</f>
        <v>4689.03</v>
      </c>
      <c r="L115" s="232">
        <v>21</v>
      </c>
      <c r="M115" s="232">
        <f>G115*(1+L115/100)</f>
        <v>5673.7262999999994</v>
      </c>
      <c r="N115" s="231">
        <v>0</v>
      </c>
      <c r="O115" s="231">
        <f>ROUND(E115*N115,2)</f>
        <v>0</v>
      </c>
      <c r="P115" s="231">
        <v>0</v>
      </c>
      <c r="Q115" s="231">
        <f>ROUND(E115*P115,2)</f>
        <v>0</v>
      </c>
      <c r="R115" s="232"/>
      <c r="S115" s="232" t="s">
        <v>115</v>
      </c>
      <c r="T115" s="232" t="s">
        <v>115</v>
      </c>
      <c r="U115" s="232">
        <v>0.49</v>
      </c>
      <c r="V115" s="232">
        <f>ROUND(E115*U115,2)</f>
        <v>6.95</v>
      </c>
      <c r="W115" s="232"/>
      <c r="X115" s="232" t="s">
        <v>265</v>
      </c>
      <c r="Y115" s="232" t="s">
        <v>117</v>
      </c>
      <c r="Z115" s="212"/>
      <c r="AA115" s="212"/>
      <c r="AB115" s="212"/>
      <c r="AC115" s="212"/>
      <c r="AD115" s="212"/>
      <c r="AE115" s="212"/>
      <c r="AF115" s="212"/>
      <c r="AG115" s="212" t="s">
        <v>266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2" x14ac:dyDescent="0.3">
      <c r="A116" s="229"/>
      <c r="B116" s="230"/>
      <c r="C116" s="265" t="s">
        <v>267</v>
      </c>
      <c r="D116" s="260"/>
      <c r="E116" s="260"/>
      <c r="F116" s="260"/>
      <c r="G116" s="260"/>
      <c r="H116" s="232"/>
      <c r="I116" s="232"/>
      <c r="J116" s="232"/>
      <c r="K116" s="232"/>
      <c r="L116" s="232"/>
      <c r="M116" s="232"/>
      <c r="N116" s="231"/>
      <c r="O116" s="231"/>
      <c r="P116" s="231"/>
      <c r="Q116" s="231"/>
      <c r="R116" s="232"/>
      <c r="S116" s="232"/>
      <c r="T116" s="232"/>
      <c r="U116" s="232"/>
      <c r="V116" s="232"/>
      <c r="W116" s="232"/>
      <c r="X116" s="232"/>
      <c r="Y116" s="232"/>
      <c r="Z116" s="212"/>
      <c r="AA116" s="212"/>
      <c r="AB116" s="212"/>
      <c r="AC116" s="212"/>
      <c r="AD116" s="212"/>
      <c r="AE116" s="212"/>
      <c r="AF116" s="212"/>
      <c r="AG116" s="212" t="s">
        <v>125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3">
      <c r="A117" s="254">
        <v>46</v>
      </c>
      <c r="B117" s="255" t="s">
        <v>268</v>
      </c>
      <c r="C117" s="263" t="s">
        <v>269</v>
      </c>
      <c r="D117" s="256" t="s">
        <v>144</v>
      </c>
      <c r="E117" s="257">
        <v>269.56630000000001</v>
      </c>
      <c r="F117" s="258">
        <v>28.2</v>
      </c>
      <c r="G117" s="259">
        <f>ROUND(E117*F117,2)</f>
        <v>7601.77</v>
      </c>
      <c r="H117" s="233">
        <v>0</v>
      </c>
      <c r="I117" s="232">
        <f>ROUND(E117*H117,2)</f>
        <v>0</v>
      </c>
      <c r="J117" s="233">
        <v>28.2</v>
      </c>
      <c r="K117" s="232">
        <f>ROUND(E117*J117,2)</f>
        <v>7601.77</v>
      </c>
      <c r="L117" s="232">
        <v>21</v>
      </c>
      <c r="M117" s="232">
        <f>G117*(1+L117/100)</f>
        <v>9198.1417000000001</v>
      </c>
      <c r="N117" s="231">
        <v>0</v>
      </c>
      <c r="O117" s="231">
        <f>ROUND(E117*N117,2)</f>
        <v>0</v>
      </c>
      <c r="P117" s="231">
        <v>0</v>
      </c>
      <c r="Q117" s="231">
        <f>ROUND(E117*P117,2)</f>
        <v>0</v>
      </c>
      <c r="R117" s="232"/>
      <c r="S117" s="232" t="s">
        <v>115</v>
      </c>
      <c r="T117" s="232" t="s">
        <v>115</v>
      </c>
      <c r="U117" s="232">
        <v>0</v>
      </c>
      <c r="V117" s="232">
        <f>ROUND(E117*U117,2)</f>
        <v>0</v>
      </c>
      <c r="W117" s="232"/>
      <c r="X117" s="232" t="s">
        <v>265</v>
      </c>
      <c r="Y117" s="232" t="s">
        <v>117</v>
      </c>
      <c r="Z117" s="212"/>
      <c r="AA117" s="212"/>
      <c r="AB117" s="212"/>
      <c r="AC117" s="212"/>
      <c r="AD117" s="212"/>
      <c r="AE117" s="212"/>
      <c r="AF117" s="212"/>
      <c r="AG117" s="212" t="s">
        <v>266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3">
      <c r="A118" s="254">
        <v>47</v>
      </c>
      <c r="B118" s="255" t="s">
        <v>270</v>
      </c>
      <c r="C118" s="263" t="s">
        <v>271</v>
      </c>
      <c r="D118" s="256" t="s">
        <v>144</v>
      </c>
      <c r="E118" s="257">
        <v>14.1877</v>
      </c>
      <c r="F118" s="258">
        <v>479</v>
      </c>
      <c r="G118" s="259">
        <f>ROUND(E118*F118,2)</f>
        <v>6795.91</v>
      </c>
      <c r="H118" s="233">
        <v>0</v>
      </c>
      <c r="I118" s="232">
        <f>ROUND(E118*H118,2)</f>
        <v>0</v>
      </c>
      <c r="J118" s="233">
        <v>479</v>
      </c>
      <c r="K118" s="232">
        <f>ROUND(E118*J118,2)</f>
        <v>6795.91</v>
      </c>
      <c r="L118" s="232">
        <v>21</v>
      </c>
      <c r="M118" s="232">
        <f>G118*(1+L118/100)</f>
        <v>8223.0510999999988</v>
      </c>
      <c r="N118" s="231">
        <v>0</v>
      </c>
      <c r="O118" s="231">
        <f>ROUND(E118*N118,2)</f>
        <v>0</v>
      </c>
      <c r="P118" s="231">
        <v>0</v>
      </c>
      <c r="Q118" s="231">
        <f>ROUND(E118*P118,2)</f>
        <v>0</v>
      </c>
      <c r="R118" s="232"/>
      <c r="S118" s="232" t="s">
        <v>115</v>
      </c>
      <c r="T118" s="232" t="s">
        <v>115</v>
      </c>
      <c r="U118" s="232">
        <v>0.94199999999999995</v>
      </c>
      <c r="V118" s="232">
        <f>ROUND(E118*U118,2)</f>
        <v>13.36</v>
      </c>
      <c r="W118" s="232"/>
      <c r="X118" s="232" t="s">
        <v>265</v>
      </c>
      <c r="Y118" s="232" t="s">
        <v>117</v>
      </c>
      <c r="Z118" s="212"/>
      <c r="AA118" s="212"/>
      <c r="AB118" s="212"/>
      <c r="AC118" s="212"/>
      <c r="AD118" s="212"/>
      <c r="AE118" s="212"/>
      <c r="AF118" s="212"/>
      <c r="AG118" s="212" t="s">
        <v>266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3">
      <c r="A119" s="254">
        <v>48</v>
      </c>
      <c r="B119" s="255" t="s">
        <v>272</v>
      </c>
      <c r="C119" s="263" t="s">
        <v>273</v>
      </c>
      <c r="D119" s="256" t="s">
        <v>144</v>
      </c>
      <c r="E119" s="257">
        <v>70.938500000000005</v>
      </c>
      <c r="F119" s="258">
        <v>53.4</v>
      </c>
      <c r="G119" s="259">
        <f>ROUND(E119*F119,2)</f>
        <v>3788.12</v>
      </c>
      <c r="H119" s="233">
        <v>0</v>
      </c>
      <c r="I119" s="232">
        <f>ROUND(E119*H119,2)</f>
        <v>0</v>
      </c>
      <c r="J119" s="233">
        <v>53.4</v>
      </c>
      <c r="K119" s="232">
        <f>ROUND(E119*J119,2)</f>
        <v>3788.12</v>
      </c>
      <c r="L119" s="232">
        <v>21</v>
      </c>
      <c r="M119" s="232">
        <f>G119*(1+L119/100)</f>
        <v>4583.6251999999995</v>
      </c>
      <c r="N119" s="231">
        <v>0</v>
      </c>
      <c r="O119" s="231">
        <f>ROUND(E119*N119,2)</f>
        <v>0</v>
      </c>
      <c r="P119" s="231">
        <v>0</v>
      </c>
      <c r="Q119" s="231">
        <f>ROUND(E119*P119,2)</f>
        <v>0</v>
      </c>
      <c r="R119" s="232"/>
      <c r="S119" s="232" t="s">
        <v>115</v>
      </c>
      <c r="T119" s="232" t="s">
        <v>115</v>
      </c>
      <c r="U119" s="232">
        <v>0.105</v>
      </c>
      <c r="V119" s="232">
        <f>ROUND(E119*U119,2)</f>
        <v>7.45</v>
      </c>
      <c r="W119" s="232"/>
      <c r="X119" s="232" t="s">
        <v>265</v>
      </c>
      <c r="Y119" s="232" t="s">
        <v>117</v>
      </c>
      <c r="Z119" s="212"/>
      <c r="AA119" s="212"/>
      <c r="AB119" s="212"/>
      <c r="AC119" s="212"/>
      <c r="AD119" s="212"/>
      <c r="AE119" s="212"/>
      <c r="AF119" s="212"/>
      <c r="AG119" s="212" t="s">
        <v>266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x14ac:dyDescent="0.3">
      <c r="A120" s="241" t="s">
        <v>110</v>
      </c>
      <c r="B120" s="242" t="s">
        <v>82</v>
      </c>
      <c r="C120" s="262" t="s">
        <v>29</v>
      </c>
      <c r="D120" s="243"/>
      <c r="E120" s="244"/>
      <c r="F120" s="245"/>
      <c r="G120" s="246">
        <f>SUMIF(AG121:AG128,"&lt;&gt;NOR",G121:G128)</f>
        <v>20835.25</v>
      </c>
      <c r="H120" s="240"/>
      <c r="I120" s="240">
        <f>SUM(I121:I128)</f>
        <v>0</v>
      </c>
      <c r="J120" s="240"/>
      <c r="K120" s="240">
        <f>SUM(K121:K128)</f>
        <v>20835.25</v>
      </c>
      <c r="L120" s="240"/>
      <c r="M120" s="240">
        <f>SUM(M121:M128)</f>
        <v>25210.6525</v>
      </c>
      <c r="N120" s="239"/>
      <c r="O120" s="239">
        <f>SUM(O121:O128)</f>
        <v>0</v>
      </c>
      <c r="P120" s="239"/>
      <c r="Q120" s="239">
        <f>SUM(Q121:Q128)</f>
        <v>0</v>
      </c>
      <c r="R120" s="240"/>
      <c r="S120" s="240"/>
      <c r="T120" s="240"/>
      <c r="U120" s="240"/>
      <c r="V120" s="240">
        <f>SUM(V121:V128)</f>
        <v>0</v>
      </c>
      <c r="W120" s="240"/>
      <c r="X120" s="240"/>
      <c r="Y120" s="240"/>
      <c r="AG120" t="s">
        <v>111</v>
      </c>
    </row>
    <row r="121" spans="1:60" outlineLevel="1" x14ac:dyDescent="0.3">
      <c r="A121" s="248">
        <v>49</v>
      </c>
      <c r="B121" s="249" t="s">
        <v>274</v>
      </c>
      <c r="C121" s="264" t="s">
        <v>275</v>
      </c>
      <c r="D121" s="250" t="s">
        <v>276</v>
      </c>
      <c r="E121" s="251">
        <v>1</v>
      </c>
      <c r="F121" s="252">
        <v>11364.68</v>
      </c>
      <c r="G121" s="253">
        <f>ROUND(E121*F121,2)</f>
        <v>11364.68</v>
      </c>
      <c r="H121" s="233">
        <v>0</v>
      </c>
      <c r="I121" s="232">
        <f>ROUND(E121*H121,2)</f>
        <v>0</v>
      </c>
      <c r="J121" s="233">
        <v>11364.68</v>
      </c>
      <c r="K121" s="232">
        <f>ROUND(E121*J121,2)</f>
        <v>11364.68</v>
      </c>
      <c r="L121" s="232">
        <v>21</v>
      </c>
      <c r="M121" s="232">
        <f>G121*(1+L121/100)</f>
        <v>13751.2628</v>
      </c>
      <c r="N121" s="231">
        <v>0</v>
      </c>
      <c r="O121" s="231">
        <f>ROUND(E121*N121,2)</f>
        <v>0</v>
      </c>
      <c r="P121" s="231">
        <v>0</v>
      </c>
      <c r="Q121" s="231">
        <f>ROUND(E121*P121,2)</f>
        <v>0</v>
      </c>
      <c r="R121" s="232"/>
      <c r="S121" s="232" t="s">
        <v>115</v>
      </c>
      <c r="T121" s="232" t="s">
        <v>194</v>
      </c>
      <c r="U121" s="232">
        <v>0</v>
      </c>
      <c r="V121" s="232">
        <f>ROUND(E121*U121,2)</f>
        <v>0</v>
      </c>
      <c r="W121" s="232"/>
      <c r="X121" s="232" t="s">
        <v>277</v>
      </c>
      <c r="Y121" s="232" t="s">
        <v>117</v>
      </c>
      <c r="Z121" s="212"/>
      <c r="AA121" s="212"/>
      <c r="AB121" s="212"/>
      <c r="AC121" s="212"/>
      <c r="AD121" s="212"/>
      <c r="AE121" s="212"/>
      <c r="AF121" s="212"/>
      <c r="AG121" s="212" t="s">
        <v>278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2" x14ac:dyDescent="0.3">
      <c r="A122" s="229"/>
      <c r="B122" s="230"/>
      <c r="C122" s="265" t="s">
        <v>279</v>
      </c>
      <c r="D122" s="260"/>
      <c r="E122" s="260"/>
      <c r="F122" s="260"/>
      <c r="G122" s="260"/>
      <c r="H122" s="232"/>
      <c r="I122" s="232"/>
      <c r="J122" s="232"/>
      <c r="K122" s="232"/>
      <c r="L122" s="232"/>
      <c r="M122" s="232"/>
      <c r="N122" s="231"/>
      <c r="O122" s="231"/>
      <c r="P122" s="231"/>
      <c r="Q122" s="231"/>
      <c r="R122" s="232"/>
      <c r="S122" s="232"/>
      <c r="T122" s="232"/>
      <c r="U122" s="232"/>
      <c r="V122" s="232"/>
      <c r="W122" s="232"/>
      <c r="X122" s="232"/>
      <c r="Y122" s="232"/>
      <c r="Z122" s="212"/>
      <c r="AA122" s="212"/>
      <c r="AB122" s="212"/>
      <c r="AC122" s="212"/>
      <c r="AD122" s="212"/>
      <c r="AE122" s="212"/>
      <c r="AF122" s="212"/>
      <c r="AG122" s="212" t="s">
        <v>125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3" x14ac:dyDescent="0.3">
      <c r="A123" s="229"/>
      <c r="B123" s="230"/>
      <c r="C123" s="267" t="s">
        <v>230</v>
      </c>
      <c r="D123" s="234"/>
      <c r="E123" s="235"/>
      <c r="F123" s="236"/>
      <c r="G123" s="236"/>
      <c r="H123" s="232"/>
      <c r="I123" s="232"/>
      <c r="J123" s="232"/>
      <c r="K123" s="232"/>
      <c r="L123" s="232"/>
      <c r="M123" s="232"/>
      <c r="N123" s="231"/>
      <c r="O123" s="231"/>
      <c r="P123" s="231"/>
      <c r="Q123" s="231"/>
      <c r="R123" s="232"/>
      <c r="S123" s="232"/>
      <c r="T123" s="232"/>
      <c r="U123" s="232"/>
      <c r="V123" s="232"/>
      <c r="W123" s="232"/>
      <c r="X123" s="232"/>
      <c r="Y123" s="232"/>
      <c r="Z123" s="212"/>
      <c r="AA123" s="212"/>
      <c r="AB123" s="212"/>
      <c r="AC123" s="212"/>
      <c r="AD123" s="212"/>
      <c r="AE123" s="212"/>
      <c r="AF123" s="212"/>
      <c r="AG123" s="212" t="s">
        <v>125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3" x14ac:dyDescent="0.3">
      <c r="A124" s="229"/>
      <c r="B124" s="230"/>
      <c r="C124" s="268" t="s">
        <v>280</v>
      </c>
      <c r="D124" s="261"/>
      <c r="E124" s="261"/>
      <c r="F124" s="261"/>
      <c r="G124" s="261"/>
      <c r="H124" s="232"/>
      <c r="I124" s="232"/>
      <c r="J124" s="232"/>
      <c r="K124" s="232"/>
      <c r="L124" s="232"/>
      <c r="M124" s="232"/>
      <c r="N124" s="231"/>
      <c r="O124" s="231"/>
      <c r="P124" s="231"/>
      <c r="Q124" s="231"/>
      <c r="R124" s="232"/>
      <c r="S124" s="232"/>
      <c r="T124" s="232"/>
      <c r="U124" s="232"/>
      <c r="V124" s="232"/>
      <c r="W124" s="232"/>
      <c r="X124" s="232"/>
      <c r="Y124" s="232"/>
      <c r="Z124" s="212"/>
      <c r="AA124" s="212"/>
      <c r="AB124" s="212"/>
      <c r="AC124" s="212"/>
      <c r="AD124" s="212"/>
      <c r="AE124" s="212"/>
      <c r="AF124" s="212"/>
      <c r="AG124" s="212" t="s">
        <v>125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3">
      <c r="A125" s="248">
        <v>50</v>
      </c>
      <c r="B125" s="249" t="s">
        <v>281</v>
      </c>
      <c r="C125" s="264" t="s">
        <v>282</v>
      </c>
      <c r="D125" s="250" t="s">
        <v>276</v>
      </c>
      <c r="E125" s="251">
        <v>1</v>
      </c>
      <c r="F125" s="252">
        <v>9470.57</v>
      </c>
      <c r="G125" s="253">
        <f>ROUND(E125*F125,2)</f>
        <v>9470.57</v>
      </c>
      <c r="H125" s="233">
        <v>0</v>
      </c>
      <c r="I125" s="232">
        <f>ROUND(E125*H125,2)</f>
        <v>0</v>
      </c>
      <c r="J125" s="233">
        <v>9470.57</v>
      </c>
      <c r="K125" s="232">
        <f>ROUND(E125*J125,2)</f>
        <v>9470.57</v>
      </c>
      <c r="L125" s="232">
        <v>21</v>
      </c>
      <c r="M125" s="232">
        <f>G125*(1+L125/100)</f>
        <v>11459.3897</v>
      </c>
      <c r="N125" s="231">
        <v>0</v>
      </c>
      <c r="O125" s="231">
        <f>ROUND(E125*N125,2)</f>
        <v>0</v>
      </c>
      <c r="P125" s="231">
        <v>0</v>
      </c>
      <c r="Q125" s="231">
        <f>ROUND(E125*P125,2)</f>
        <v>0</v>
      </c>
      <c r="R125" s="232"/>
      <c r="S125" s="232" t="s">
        <v>115</v>
      </c>
      <c r="T125" s="232" t="s">
        <v>194</v>
      </c>
      <c r="U125" s="232">
        <v>0</v>
      </c>
      <c r="V125" s="232">
        <f>ROUND(E125*U125,2)</f>
        <v>0</v>
      </c>
      <c r="W125" s="232"/>
      <c r="X125" s="232" t="s">
        <v>277</v>
      </c>
      <c r="Y125" s="232" t="s">
        <v>117</v>
      </c>
      <c r="Z125" s="212"/>
      <c r="AA125" s="212"/>
      <c r="AB125" s="212"/>
      <c r="AC125" s="212"/>
      <c r="AD125" s="212"/>
      <c r="AE125" s="212"/>
      <c r="AF125" s="212"/>
      <c r="AG125" s="212" t="s">
        <v>278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2" x14ac:dyDescent="0.3">
      <c r="A126" s="229"/>
      <c r="B126" s="230"/>
      <c r="C126" s="265" t="s">
        <v>283</v>
      </c>
      <c r="D126" s="260"/>
      <c r="E126" s="260"/>
      <c r="F126" s="260"/>
      <c r="G126" s="260"/>
      <c r="H126" s="232"/>
      <c r="I126" s="232"/>
      <c r="J126" s="232"/>
      <c r="K126" s="232"/>
      <c r="L126" s="232"/>
      <c r="M126" s="232"/>
      <c r="N126" s="231"/>
      <c r="O126" s="231"/>
      <c r="P126" s="231"/>
      <c r="Q126" s="231"/>
      <c r="R126" s="232"/>
      <c r="S126" s="232"/>
      <c r="T126" s="232"/>
      <c r="U126" s="232"/>
      <c r="V126" s="232"/>
      <c r="W126" s="232"/>
      <c r="X126" s="232"/>
      <c r="Y126" s="232"/>
      <c r="Z126" s="212"/>
      <c r="AA126" s="212"/>
      <c r="AB126" s="212"/>
      <c r="AC126" s="212"/>
      <c r="AD126" s="212"/>
      <c r="AE126" s="212"/>
      <c r="AF126" s="212"/>
      <c r="AG126" s="212" t="s">
        <v>125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3" x14ac:dyDescent="0.3">
      <c r="A127" s="229"/>
      <c r="B127" s="230"/>
      <c r="C127" s="267" t="s">
        <v>230</v>
      </c>
      <c r="D127" s="234"/>
      <c r="E127" s="235"/>
      <c r="F127" s="236"/>
      <c r="G127" s="236"/>
      <c r="H127" s="232"/>
      <c r="I127" s="232"/>
      <c r="J127" s="232"/>
      <c r="K127" s="232"/>
      <c r="L127" s="232"/>
      <c r="M127" s="232"/>
      <c r="N127" s="231"/>
      <c r="O127" s="231"/>
      <c r="P127" s="231"/>
      <c r="Q127" s="231"/>
      <c r="R127" s="232"/>
      <c r="S127" s="232"/>
      <c r="T127" s="232"/>
      <c r="U127" s="232"/>
      <c r="V127" s="232"/>
      <c r="W127" s="232"/>
      <c r="X127" s="232"/>
      <c r="Y127" s="232"/>
      <c r="Z127" s="212"/>
      <c r="AA127" s="212"/>
      <c r="AB127" s="212"/>
      <c r="AC127" s="212"/>
      <c r="AD127" s="212"/>
      <c r="AE127" s="212"/>
      <c r="AF127" s="212"/>
      <c r="AG127" s="212" t="s">
        <v>125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3" x14ac:dyDescent="0.3">
      <c r="A128" s="229"/>
      <c r="B128" s="230"/>
      <c r="C128" s="268" t="s">
        <v>284</v>
      </c>
      <c r="D128" s="261"/>
      <c r="E128" s="261"/>
      <c r="F128" s="261"/>
      <c r="G128" s="261"/>
      <c r="H128" s="232"/>
      <c r="I128" s="232"/>
      <c r="J128" s="232"/>
      <c r="K128" s="232"/>
      <c r="L128" s="232"/>
      <c r="M128" s="232"/>
      <c r="N128" s="231"/>
      <c r="O128" s="231"/>
      <c r="P128" s="231"/>
      <c r="Q128" s="231"/>
      <c r="R128" s="232"/>
      <c r="S128" s="232"/>
      <c r="T128" s="232"/>
      <c r="U128" s="232"/>
      <c r="V128" s="232"/>
      <c r="W128" s="232"/>
      <c r="X128" s="232"/>
      <c r="Y128" s="232"/>
      <c r="Z128" s="212"/>
      <c r="AA128" s="212"/>
      <c r="AB128" s="212"/>
      <c r="AC128" s="212"/>
      <c r="AD128" s="212"/>
      <c r="AE128" s="212"/>
      <c r="AF128" s="212"/>
      <c r="AG128" s="212" t="s">
        <v>125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33" x14ac:dyDescent="0.3">
      <c r="A129" s="3"/>
      <c r="B129" s="4"/>
      <c r="C129" s="269"/>
      <c r="D129" s="6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AE129">
        <v>12</v>
      </c>
      <c r="AF129">
        <v>21</v>
      </c>
      <c r="AG129" t="s">
        <v>96</v>
      </c>
    </row>
    <row r="130" spans="1:33" x14ac:dyDescent="0.3">
      <c r="A130" s="215"/>
      <c r="B130" s="216" t="s">
        <v>31</v>
      </c>
      <c r="C130" s="270"/>
      <c r="D130" s="217"/>
      <c r="E130" s="218"/>
      <c r="F130" s="218"/>
      <c r="G130" s="247">
        <f>G8+G23+G29+G40+G54+G62+G65+G75+G78+G96+G98+G103+G105+G120</f>
        <v>494363.75000000006</v>
      </c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AE130">
        <f>SUMIF(L7:L128,AE129,G7:G128)</f>
        <v>0</v>
      </c>
      <c r="AF130">
        <f>SUMIF(L7:L128,AF129,G7:G128)</f>
        <v>494363.75000000006</v>
      </c>
      <c r="AG130" t="s">
        <v>285</v>
      </c>
    </row>
    <row r="131" spans="1:33" x14ac:dyDescent="0.3">
      <c r="A131" s="3"/>
      <c r="B131" s="4"/>
      <c r="C131" s="269"/>
      <c r="D131" s="6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spans="1:33" x14ac:dyDescent="0.3">
      <c r="A132" s="3"/>
      <c r="B132" s="4"/>
      <c r="C132" s="269"/>
      <c r="D132" s="6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spans="1:33" x14ac:dyDescent="0.3">
      <c r="A133" s="219" t="s">
        <v>286</v>
      </c>
      <c r="B133" s="219"/>
      <c r="C133" s="271"/>
      <c r="D133" s="6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spans="1:33" x14ac:dyDescent="0.3">
      <c r="A134" s="220"/>
      <c r="B134" s="221"/>
      <c r="C134" s="272"/>
      <c r="D134" s="221"/>
      <c r="E134" s="221"/>
      <c r="F134" s="221"/>
      <c r="G134" s="222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AG134" t="s">
        <v>287</v>
      </c>
    </row>
    <row r="135" spans="1:33" x14ac:dyDescent="0.3">
      <c r="A135" s="223"/>
      <c r="B135" s="224"/>
      <c r="C135" s="273"/>
      <c r="D135" s="224"/>
      <c r="E135" s="224"/>
      <c r="F135" s="224"/>
      <c r="G135" s="225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 spans="1:33" x14ac:dyDescent="0.3">
      <c r="A136" s="223"/>
      <c r="B136" s="224"/>
      <c r="C136" s="273"/>
      <c r="D136" s="224"/>
      <c r="E136" s="224"/>
      <c r="F136" s="224"/>
      <c r="G136" s="225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spans="1:33" x14ac:dyDescent="0.3">
      <c r="A137" s="223"/>
      <c r="B137" s="224"/>
      <c r="C137" s="273"/>
      <c r="D137" s="224"/>
      <c r="E137" s="224"/>
      <c r="F137" s="224"/>
      <c r="G137" s="225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spans="1:33" x14ac:dyDescent="0.3">
      <c r="A138" s="226"/>
      <c r="B138" s="227"/>
      <c r="C138" s="274"/>
      <c r="D138" s="227"/>
      <c r="E138" s="227"/>
      <c r="F138" s="227"/>
      <c r="G138" s="228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spans="1:33" x14ac:dyDescent="0.3">
      <c r="A139" s="3"/>
      <c r="B139" s="4"/>
      <c r="C139" s="269"/>
      <c r="D139" s="6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spans="1:33" x14ac:dyDescent="0.3">
      <c r="C140" s="275"/>
      <c r="D140" s="10"/>
      <c r="AG140" t="s">
        <v>288</v>
      </c>
    </row>
    <row r="141" spans="1:33" x14ac:dyDescent="0.3">
      <c r="D141" s="10"/>
    </row>
    <row r="142" spans="1:33" x14ac:dyDescent="0.3">
      <c r="D142" s="10"/>
    </row>
    <row r="143" spans="1:33" x14ac:dyDescent="0.3">
      <c r="D143" s="10"/>
    </row>
    <row r="144" spans="1:33" x14ac:dyDescent="0.3">
      <c r="D144" s="10"/>
    </row>
    <row r="145" spans="4:4" x14ac:dyDescent="0.3">
      <c r="D145" s="10"/>
    </row>
    <row r="146" spans="4:4" x14ac:dyDescent="0.3">
      <c r="D146" s="10"/>
    </row>
    <row r="147" spans="4:4" x14ac:dyDescent="0.3">
      <c r="D147" s="10"/>
    </row>
    <row r="148" spans="4:4" x14ac:dyDescent="0.3">
      <c r="D148" s="10"/>
    </row>
    <row r="149" spans="4:4" x14ac:dyDescent="0.3">
      <c r="D149" s="10"/>
    </row>
    <row r="150" spans="4:4" x14ac:dyDescent="0.3">
      <c r="D150" s="10"/>
    </row>
    <row r="151" spans="4:4" x14ac:dyDescent="0.3">
      <c r="D151" s="10"/>
    </row>
    <row r="152" spans="4:4" x14ac:dyDescent="0.3">
      <c r="D152" s="10"/>
    </row>
    <row r="153" spans="4:4" x14ac:dyDescent="0.3">
      <c r="D153" s="10"/>
    </row>
    <row r="154" spans="4:4" x14ac:dyDescent="0.3">
      <c r="D154" s="10"/>
    </row>
    <row r="155" spans="4:4" x14ac:dyDescent="0.3">
      <c r="D155" s="10"/>
    </row>
    <row r="156" spans="4:4" x14ac:dyDescent="0.3">
      <c r="D156" s="10"/>
    </row>
    <row r="157" spans="4:4" x14ac:dyDescent="0.3">
      <c r="D157" s="10"/>
    </row>
    <row r="158" spans="4:4" x14ac:dyDescent="0.3">
      <c r="D158" s="10"/>
    </row>
    <row r="159" spans="4:4" x14ac:dyDescent="0.3">
      <c r="D159" s="10"/>
    </row>
    <row r="160" spans="4:4" x14ac:dyDescent="0.3">
      <c r="D160" s="10"/>
    </row>
    <row r="161" spans="4:4" x14ac:dyDescent="0.3">
      <c r="D161" s="10"/>
    </row>
    <row r="162" spans="4:4" x14ac:dyDescent="0.3">
      <c r="D162" s="10"/>
    </row>
    <row r="163" spans="4:4" x14ac:dyDescent="0.3">
      <c r="D163" s="10"/>
    </row>
    <row r="164" spans="4:4" x14ac:dyDescent="0.3">
      <c r="D164" s="10"/>
    </row>
    <row r="165" spans="4:4" x14ac:dyDescent="0.3">
      <c r="D165" s="10"/>
    </row>
    <row r="166" spans="4:4" x14ac:dyDescent="0.3">
      <c r="D166" s="10"/>
    </row>
    <row r="167" spans="4:4" x14ac:dyDescent="0.3">
      <c r="D167" s="10"/>
    </row>
    <row r="168" spans="4:4" x14ac:dyDescent="0.3">
      <c r="D168" s="10"/>
    </row>
    <row r="169" spans="4:4" x14ac:dyDescent="0.3">
      <c r="D169" s="10"/>
    </row>
    <row r="170" spans="4:4" x14ac:dyDescent="0.3">
      <c r="D170" s="10"/>
    </row>
    <row r="171" spans="4:4" x14ac:dyDescent="0.3">
      <c r="D171" s="10"/>
    </row>
    <row r="172" spans="4:4" x14ac:dyDescent="0.3">
      <c r="D172" s="10"/>
    </row>
    <row r="173" spans="4:4" x14ac:dyDescent="0.3">
      <c r="D173" s="10"/>
    </row>
    <row r="174" spans="4:4" x14ac:dyDescent="0.3">
      <c r="D174" s="10"/>
    </row>
    <row r="175" spans="4:4" x14ac:dyDescent="0.3">
      <c r="D175" s="10"/>
    </row>
    <row r="176" spans="4:4" x14ac:dyDescent="0.3">
      <c r="D176" s="10"/>
    </row>
    <row r="177" spans="4:4" x14ac:dyDescent="0.3">
      <c r="D177" s="10"/>
    </row>
    <row r="178" spans="4:4" x14ac:dyDescent="0.3">
      <c r="D178" s="10"/>
    </row>
    <row r="179" spans="4:4" x14ac:dyDescent="0.3">
      <c r="D179" s="10"/>
    </row>
    <row r="180" spans="4:4" x14ac:dyDescent="0.3">
      <c r="D180" s="10"/>
    </row>
    <row r="181" spans="4:4" x14ac:dyDescent="0.3">
      <c r="D181" s="10"/>
    </row>
    <row r="182" spans="4:4" x14ac:dyDescent="0.3">
      <c r="D182" s="10"/>
    </row>
    <row r="183" spans="4:4" x14ac:dyDescent="0.3">
      <c r="D183" s="10"/>
    </row>
    <row r="184" spans="4:4" x14ac:dyDescent="0.3">
      <c r="D184" s="10"/>
    </row>
    <row r="185" spans="4:4" x14ac:dyDescent="0.3">
      <c r="D185" s="10"/>
    </row>
    <row r="186" spans="4:4" x14ac:dyDescent="0.3">
      <c r="D186" s="10"/>
    </row>
    <row r="187" spans="4:4" x14ac:dyDescent="0.3">
      <c r="D187" s="10"/>
    </row>
    <row r="188" spans="4:4" x14ac:dyDescent="0.3">
      <c r="D188" s="10"/>
    </row>
    <row r="189" spans="4:4" x14ac:dyDescent="0.3">
      <c r="D189" s="10"/>
    </row>
    <row r="190" spans="4:4" x14ac:dyDescent="0.3">
      <c r="D190" s="10"/>
    </row>
    <row r="191" spans="4:4" x14ac:dyDescent="0.3">
      <c r="D191" s="10"/>
    </row>
    <row r="192" spans="4:4" x14ac:dyDescent="0.3">
      <c r="D192" s="10"/>
    </row>
    <row r="193" spans="4:4" x14ac:dyDescent="0.3">
      <c r="D193" s="10"/>
    </row>
    <row r="194" spans="4:4" x14ac:dyDescent="0.3">
      <c r="D194" s="10"/>
    </row>
    <row r="195" spans="4:4" x14ac:dyDescent="0.3">
      <c r="D195" s="10"/>
    </row>
    <row r="196" spans="4:4" x14ac:dyDescent="0.3">
      <c r="D196" s="10"/>
    </row>
    <row r="197" spans="4:4" x14ac:dyDescent="0.3">
      <c r="D197" s="10"/>
    </row>
    <row r="198" spans="4:4" x14ac:dyDescent="0.3">
      <c r="D198" s="10"/>
    </row>
    <row r="199" spans="4:4" x14ac:dyDescent="0.3">
      <c r="D199" s="10"/>
    </row>
    <row r="200" spans="4:4" x14ac:dyDescent="0.3">
      <c r="D200" s="10"/>
    </row>
    <row r="201" spans="4:4" x14ac:dyDescent="0.3">
      <c r="D201" s="10"/>
    </row>
    <row r="202" spans="4:4" x14ac:dyDescent="0.3">
      <c r="D202" s="10"/>
    </row>
    <row r="203" spans="4:4" x14ac:dyDescent="0.3">
      <c r="D203" s="10"/>
    </row>
    <row r="204" spans="4:4" x14ac:dyDescent="0.3">
      <c r="D204" s="10"/>
    </row>
    <row r="205" spans="4:4" x14ac:dyDescent="0.3">
      <c r="D205" s="10"/>
    </row>
    <row r="206" spans="4:4" x14ac:dyDescent="0.3">
      <c r="D206" s="10"/>
    </row>
    <row r="207" spans="4:4" x14ac:dyDescent="0.3">
      <c r="D207" s="10"/>
    </row>
    <row r="208" spans="4:4" x14ac:dyDescent="0.3">
      <c r="D208" s="10"/>
    </row>
    <row r="209" spans="4:4" x14ac:dyDescent="0.3">
      <c r="D209" s="10"/>
    </row>
    <row r="210" spans="4:4" x14ac:dyDescent="0.3">
      <c r="D210" s="10"/>
    </row>
    <row r="211" spans="4:4" x14ac:dyDescent="0.3">
      <c r="D211" s="10"/>
    </row>
    <row r="212" spans="4:4" x14ac:dyDescent="0.3">
      <c r="D212" s="10"/>
    </row>
    <row r="213" spans="4:4" x14ac:dyDescent="0.3">
      <c r="D213" s="10"/>
    </row>
    <row r="214" spans="4:4" x14ac:dyDescent="0.3">
      <c r="D214" s="10"/>
    </row>
    <row r="215" spans="4:4" x14ac:dyDescent="0.3">
      <c r="D215" s="10"/>
    </row>
    <row r="216" spans="4:4" x14ac:dyDescent="0.3">
      <c r="D216" s="10"/>
    </row>
    <row r="217" spans="4:4" x14ac:dyDescent="0.3">
      <c r="D217" s="10"/>
    </row>
    <row r="218" spans="4:4" x14ac:dyDescent="0.3">
      <c r="D218" s="10"/>
    </row>
    <row r="219" spans="4:4" x14ac:dyDescent="0.3">
      <c r="D219" s="10"/>
    </row>
    <row r="220" spans="4:4" x14ac:dyDescent="0.3">
      <c r="D220" s="10"/>
    </row>
    <row r="221" spans="4:4" x14ac:dyDescent="0.3">
      <c r="D221" s="10"/>
    </row>
    <row r="222" spans="4:4" x14ac:dyDescent="0.3">
      <c r="D222" s="10"/>
    </row>
    <row r="223" spans="4:4" x14ac:dyDescent="0.3">
      <c r="D223" s="10"/>
    </row>
    <row r="224" spans="4:4" x14ac:dyDescent="0.3">
      <c r="D224" s="10"/>
    </row>
    <row r="225" spans="4:4" x14ac:dyDescent="0.3">
      <c r="D225" s="10"/>
    </row>
    <row r="226" spans="4:4" x14ac:dyDescent="0.3">
      <c r="D226" s="10"/>
    </row>
    <row r="227" spans="4:4" x14ac:dyDescent="0.3">
      <c r="D227" s="10"/>
    </row>
    <row r="228" spans="4:4" x14ac:dyDescent="0.3">
      <c r="D228" s="10"/>
    </row>
    <row r="229" spans="4:4" x14ac:dyDescent="0.3">
      <c r="D229" s="10"/>
    </row>
    <row r="230" spans="4:4" x14ac:dyDescent="0.3">
      <c r="D230" s="10"/>
    </row>
    <row r="231" spans="4:4" x14ac:dyDescent="0.3">
      <c r="D231" s="10"/>
    </row>
    <row r="232" spans="4:4" x14ac:dyDescent="0.3">
      <c r="D232" s="10"/>
    </row>
    <row r="233" spans="4:4" x14ac:dyDescent="0.3">
      <c r="D233" s="10"/>
    </row>
    <row r="234" spans="4:4" x14ac:dyDescent="0.3">
      <c r="D234" s="10"/>
    </row>
    <row r="235" spans="4:4" x14ac:dyDescent="0.3">
      <c r="D235" s="10"/>
    </row>
    <row r="236" spans="4:4" x14ac:dyDescent="0.3">
      <c r="D236" s="10"/>
    </row>
    <row r="237" spans="4:4" x14ac:dyDescent="0.3">
      <c r="D237" s="10"/>
    </row>
    <row r="238" spans="4:4" x14ac:dyDescent="0.3">
      <c r="D238" s="10"/>
    </row>
    <row r="239" spans="4:4" x14ac:dyDescent="0.3">
      <c r="D239" s="10"/>
    </row>
    <row r="240" spans="4:4" x14ac:dyDescent="0.3">
      <c r="D240" s="10"/>
    </row>
    <row r="241" spans="4:4" x14ac:dyDescent="0.3">
      <c r="D241" s="10"/>
    </row>
    <row r="242" spans="4:4" x14ac:dyDescent="0.3">
      <c r="D242" s="10"/>
    </row>
    <row r="243" spans="4:4" x14ac:dyDescent="0.3">
      <c r="D243" s="10"/>
    </row>
    <row r="244" spans="4:4" x14ac:dyDescent="0.3">
      <c r="D244" s="10"/>
    </row>
    <row r="245" spans="4:4" x14ac:dyDescent="0.3">
      <c r="D245" s="10"/>
    </row>
    <row r="246" spans="4:4" x14ac:dyDescent="0.3">
      <c r="D246" s="10"/>
    </row>
    <row r="247" spans="4:4" x14ac:dyDescent="0.3">
      <c r="D247" s="10"/>
    </row>
    <row r="248" spans="4:4" x14ac:dyDescent="0.3">
      <c r="D248" s="10"/>
    </row>
    <row r="249" spans="4:4" x14ac:dyDescent="0.3">
      <c r="D249" s="10"/>
    </row>
    <row r="250" spans="4:4" x14ac:dyDescent="0.3">
      <c r="D250" s="10"/>
    </row>
    <row r="251" spans="4:4" x14ac:dyDescent="0.3">
      <c r="D251" s="10"/>
    </row>
    <row r="252" spans="4:4" x14ac:dyDescent="0.3">
      <c r="D252" s="10"/>
    </row>
    <row r="253" spans="4:4" x14ac:dyDescent="0.3">
      <c r="D253" s="10"/>
    </row>
    <row r="254" spans="4:4" x14ac:dyDescent="0.3">
      <c r="D254" s="10"/>
    </row>
    <row r="255" spans="4:4" x14ac:dyDescent="0.3">
      <c r="D255" s="10"/>
    </row>
    <row r="256" spans="4:4" x14ac:dyDescent="0.3">
      <c r="D256" s="10"/>
    </row>
    <row r="257" spans="4:4" x14ac:dyDescent="0.3">
      <c r="D257" s="10"/>
    </row>
    <row r="258" spans="4:4" x14ac:dyDescent="0.3">
      <c r="D258" s="10"/>
    </row>
    <row r="259" spans="4:4" x14ac:dyDescent="0.3">
      <c r="D259" s="10"/>
    </row>
    <row r="260" spans="4:4" x14ac:dyDescent="0.3">
      <c r="D260" s="10"/>
    </row>
    <row r="261" spans="4:4" x14ac:dyDescent="0.3">
      <c r="D261" s="10"/>
    </row>
    <row r="262" spans="4:4" x14ac:dyDescent="0.3">
      <c r="D262" s="10"/>
    </row>
    <row r="263" spans="4:4" x14ac:dyDescent="0.3">
      <c r="D263" s="10"/>
    </row>
    <row r="264" spans="4:4" x14ac:dyDescent="0.3">
      <c r="D264" s="10"/>
    </row>
    <row r="265" spans="4:4" x14ac:dyDescent="0.3">
      <c r="D265" s="10"/>
    </row>
    <row r="266" spans="4:4" x14ac:dyDescent="0.3">
      <c r="D266" s="10"/>
    </row>
    <row r="267" spans="4:4" x14ac:dyDescent="0.3">
      <c r="D267" s="10"/>
    </row>
    <row r="268" spans="4:4" x14ac:dyDescent="0.3">
      <c r="D268" s="10"/>
    </row>
    <row r="269" spans="4:4" x14ac:dyDescent="0.3">
      <c r="D269" s="10"/>
    </row>
    <row r="270" spans="4:4" x14ac:dyDescent="0.3">
      <c r="D270" s="10"/>
    </row>
    <row r="271" spans="4:4" x14ac:dyDescent="0.3">
      <c r="D271" s="10"/>
    </row>
    <row r="272" spans="4:4" x14ac:dyDescent="0.3">
      <c r="D272" s="10"/>
    </row>
    <row r="273" spans="4:4" x14ac:dyDescent="0.3">
      <c r="D273" s="10"/>
    </row>
    <row r="274" spans="4:4" x14ac:dyDescent="0.3">
      <c r="D274" s="10"/>
    </row>
    <row r="275" spans="4:4" x14ac:dyDescent="0.3">
      <c r="D275" s="10"/>
    </row>
    <row r="276" spans="4:4" x14ac:dyDescent="0.3">
      <c r="D276" s="10"/>
    </row>
    <row r="277" spans="4:4" x14ac:dyDescent="0.3">
      <c r="D277" s="10"/>
    </row>
    <row r="278" spans="4:4" x14ac:dyDescent="0.3">
      <c r="D278" s="10"/>
    </row>
    <row r="279" spans="4:4" x14ac:dyDescent="0.3">
      <c r="D279" s="10"/>
    </row>
    <row r="280" spans="4:4" x14ac:dyDescent="0.3">
      <c r="D280" s="10"/>
    </row>
    <row r="281" spans="4:4" x14ac:dyDescent="0.3">
      <c r="D281" s="10"/>
    </row>
    <row r="282" spans="4:4" x14ac:dyDescent="0.3">
      <c r="D282" s="10"/>
    </row>
    <row r="283" spans="4:4" x14ac:dyDescent="0.3">
      <c r="D283" s="10"/>
    </row>
    <row r="284" spans="4:4" x14ac:dyDescent="0.3">
      <c r="D284" s="10"/>
    </row>
    <row r="285" spans="4:4" x14ac:dyDescent="0.3">
      <c r="D285" s="10"/>
    </row>
    <row r="286" spans="4:4" x14ac:dyDescent="0.3">
      <c r="D286" s="10"/>
    </row>
    <row r="287" spans="4:4" x14ac:dyDescent="0.3">
      <c r="D287" s="10"/>
    </row>
    <row r="288" spans="4:4" x14ac:dyDescent="0.3">
      <c r="D288" s="10"/>
    </row>
    <row r="289" spans="4:4" x14ac:dyDescent="0.3">
      <c r="D289" s="10"/>
    </row>
    <row r="290" spans="4:4" x14ac:dyDescent="0.3">
      <c r="D290" s="10"/>
    </row>
    <row r="291" spans="4:4" x14ac:dyDescent="0.3">
      <c r="D291" s="10"/>
    </row>
    <row r="292" spans="4:4" x14ac:dyDescent="0.3">
      <c r="D292" s="10"/>
    </row>
    <row r="293" spans="4:4" x14ac:dyDescent="0.3">
      <c r="D293" s="10"/>
    </row>
    <row r="294" spans="4:4" x14ac:dyDescent="0.3">
      <c r="D294" s="10"/>
    </row>
    <row r="295" spans="4:4" x14ac:dyDescent="0.3">
      <c r="D295" s="10"/>
    </row>
    <row r="296" spans="4:4" x14ac:dyDescent="0.3">
      <c r="D296" s="10"/>
    </row>
    <row r="297" spans="4:4" x14ac:dyDescent="0.3">
      <c r="D297" s="10"/>
    </row>
    <row r="298" spans="4:4" x14ac:dyDescent="0.3">
      <c r="D298" s="10"/>
    </row>
    <row r="299" spans="4:4" x14ac:dyDescent="0.3">
      <c r="D299" s="10"/>
    </row>
    <row r="300" spans="4:4" x14ac:dyDescent="0.3">
      <c r="D300" s="10"/>
    </row>
    <row r="301" spans="4:4" x14ac:dyDescent="0.3">
      <c r="D301" s="10"/>
    </row>
    <row r="302" spans="4:4" x14ac:dyDescent="0.3">
      <c r="D302" s="10"/>
    </row>
    <row r="303" spans="4:4" x14ac:dyDescent="0.3">
      <c r="D303" s="10"/>
    </row>
    <row r="304" spans="4:4" x14ac:dyDescent="0.3">
      <c r="D304" s="10"/>
    </row>
    <row r="305" spans="4:4" x14ac:dyDescent="0.3">
      <c r="D305" s="10"/>
    </row>
    <row r="306" spans="4:4" x14ac:dyDescent="0.3">
      <c r="D306" s="10"/>
    </row>
    <row r="307" spans="4:4" x14ac:dyDescent="0.3">
      <c r="D307" s="10"/>
    </row>
    <row r="308" spans="4:4" x14ac:dyDescent="0.3">
      <c r="D308" s="10"/>
    </row>
    <row r="309" spans="4:4" x14ac:dyDescent="0.3">
      <c r="D309" s="10"/>
    </row>
    <row r="310" spans="4:4" x14ac:dyDescent="0.3">
      <c r="D310" s="10"/>
    </row>
    <row r="311" spans="4:4" x14ac:dyDescent="0.3">
      <c r="D311" s="10"/>
    </row>
    <row r="312" spans="4:4" x14ac:dyDescent="0.3">
      <c r="D312" s="10"/>
    </row>
    <row r="313" spans="4:4" x14ac:dyDescent="0.3">
      <c r="D313" s="10"/>
    </row>
    <row r="314" spans="4:4" x14ac:dyDescent="0.3">
      <c r="D314" s="10"/>
    </row>
    <row r="315" spans="4:4" x14ac:dyDescent="0.3">
      <c r="D315" s="10"/>
    </row>
    <row r="316" spans="4:4" x14ac:dyDescent="0.3">
      <c r="D316" s="10"/>
    </row>
    <row r="317" spans="4:4" x14ac:dyDescent="0.3">
      <c r="D317" s="10"/>
    </row>
    <row r="318" spans="4:4" x14ac:dyDescent="0.3">
      <c r="D318" s="10"/>
    </row>
    <row r="319" spans="4:4" x14ac:dyDescent="0.3">
      <c r="D319" s="10"/>
    </row>
    <row r="320" spans="4:4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19">
    <mergeCell ref="C124:G124"/>
    <mergeCell ref="C126:G126"/>
    <mergeCell ref="C128:G128"/>
    <mergeCell ref="C60:G60"/>
    <mergeCell ref="C67:G67"/>
    <mergeCell ref="C88:G88"/>
    <mergeCell ref="C90:G90"/>
    <mergeCell ref="C116:G116"/>
    <mergeCell ref="C122:G122"/>
    <mergeCell ref="A1:G1"/>
    <mergeCell ref="C2:G2"/>
    <mergeCell ref="C3:G3"/>
    <mergeCell ref="C4:G4"/>
    <mergeCell ref="A133:C133"/>
    <mergeCell ref="A134:G138"/>
    <mergeCell ref="C12:G12"/>
    <mergeCell ref="C16:G16"/>
    <mergeCell ref="C27:G27"/>
    <mergeCell ref="C58:G58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Office 365</cp:lastModifiedBy>
  <cp:lastPrinted>2019-03-19T12:27:02Z</cp:lastPrinted>
  <dcterms:created xsi:type="dcterms:W3CDTF">2009-04-08T07:15:50Z</dcterms:created>
  <dcterms:modified xsi:type="dcterms:W3CDTF">2025-04-15T09:16:15Z</dcterms:modified>
</cp:coreProperties>
</file>